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RSC1" sheetId="1" r:id="rId1"/>
    <sheet name="RSC2" sheetId="2" r:id="rId2"/>
    <sheet name="RSC3" sheetId="3" r:id="rId3"/>
    <sheet name="Resultado" sheetId="4" r:id="rId4"/>
    <sheet name="Máximo" sheetId="5" r:id="rId5"/>
  </sheets>
  <definedNames/>
  <calcPr fullCalcOnLoad="1"/>
</workbook>
</file>

<file path=xl/sharedStrings.xml><?xml version="1.0" encoding="utf-8"?>
<sst xmlns="http://schemas.openxmlformats.org/spreadsheetml/2006/main" count="363" uniqueCount="219">
  <si>
    <t>MINISTÉRIO DA EDUCAÇÃO</t>
  </si>
  <si>
    <t>SECRETARIA DE EDUCAÇÃO PROFISSIONAL E TECNOLÓGICA</t>
  </si>
  <si>
    <t>INSTITUTO FEDERAL DE EDUCAÇAO, CIÊNCIA E TECNOLOGIA DO ESPÍRITO SANTO</t>
  </si>
  <si>
    <t>CONSELHO SUPERIOR</t>
  </si>
  <si>
    <t>RESOLUÇÃO Nº 13, DE 23 DE MAIO DE 2014</t>
  </si>
  <si>
    <t>ANEXO II</t>
  </si>
  <si>
    <t>QUADRO DE REFERÊNCIA DE CRITÉRIOS PARA O RSC-I</t>
  </si>
  <si>
    <t>RECONHECIMENTO DE SABERES E COMPETÊNCIAS - RSC I</t>
  </si>
  <si>
    <t>Fator de Pontuação</t>
  </si>
  <si>
    <t>Unidade</t>
  </si>
  <si>
    <t>Quantidade Máxima de itens</t>
  </si>
  <si>
    <t>Quantidade</t>
  </si>
  <si>
    <t>Pontos</t>
  </si>
  <si>
    <t>I - Experiência na área de formação e/ou atuação do docente, anterior ao ingresso na Instituição, contemplando o impacto de suas ações nas demais diretrizes dispostas para todos os níveis do RSC</t>
  </si>
  <si>
    <t>Gestão Escolar (Direção, Assistente de Direção, Gerente)</t>
  </si>
  <si>
    <t>mês</t>
  </si>
  <si>
    <t>Gestão Escolar (Supervisão, Coordenação, Orientação Educacional)</t>
  </si>
  <si>
    <t>Exercício de Magistério (Educação Infantil, Básica e Superior)</t>
  </si>
  <si>
    <t>Gestão iniciativa 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</si>
  <si>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</t>
  </si>
  <si>
    <t>Participação em colegiados ou conselhos de empresas, entidades ou instituições de ensino</t>
  </si>
  <si>
    <t>Atividade em organizações sociais e/ou assistenciais</t>
  </si>
  <si>
    <t>Atividades na função de Instrutor em capacitação ou treinamento em empresas, instituições de ensino ou entidades</t>
  </si>
  <si>
    <t>Atuação como conferencista ou palestrante</t>
  </si>
  <si>
    <t>evento</t>
  </si>
  <si>
    <t>Participação em conferência, palestra, seminário, simpósio, colóquio, congresso ou similares</t>
  </si>
  <si>
    <t>Avaliação de projetos, protótipos e invenções</t>
  </si>
  <si>
    <t>Produção de material didático e/ou implantação de ambientes de aprendizagem, nas atividades de ensino, pesquisa, extensão e/ou inovação, artigo completo publicado em periódico científico ou apresentação artística em mostras ou similares, na área/subárea do curso</t>
  </si>
  <si>
    <t>produção concluida</t>
  </si>
  <si>
    <t>Revisão técnica, tradução ou organização de material didático, paradidático em atividades de ensino, pesquisa, extensão e/ou inovação</t>
  </si>
  <si>
    <t>material</t>
  </si>
  <si>
    <t>Participação em processos seletivos, em bancas de avaliação acadêmica e/ou de concursos, grupos de trabalho, oficinas institucionais, visitas técnicas com alunos, projetos de interesse institucional de ensino, pesquisa, extensão e/ou inovação, projetos e/ou práticas pedagógicas de reconhecida relevância</t>
  </si>
  <si>
    <t>atividade concluída</t>
  </si>
  <si>
    <t>Participação no desenvolvimento de protótipos, depósitos e/ou registros de propriedade intelectual</t>
  </si>
  <si>
    <t>Prêmios por atividades científicas, artísticas, esportivas e culturais</t>
  </si>
  <si>
    <t>prêmio</t>
  </si>
  <si>
    <t>Organização de eventos científicos, tecnológicos, esportivos, sociais, filantrópicos ou culturais</t>
  </si>
  <si>
    <t>Anotação de Responsabilidade Técnica (ART)</t>
  </si>
  <si>
    <t>ART</t>
  </si>
  <si>
    <t>II - Cursos de capacitação e/ou graduação na área de interesse institucional</t>
  </si>
  <si>
    <t>Participação em conferência, palestra, seminário, simpósio, colóquio, workshop, congresso ou similares</t>
  </si>
  <si>
    <t>Cursos de aperfeiçoamento (carga horária mínima de 120 horas em certificado individual ou soma de até 5 certificados)</t>
  </si>
  <si>
    <t>curso concluído</t>
  </si>
  <si>
    <t xml:space="preserve">Curso de graduação não exigido para ingresso na carreira. </t>
  </si>
  <si>
    <t>III - Atuação nos diversos níveis e modalidades de educação</t>
  </si>
  <si>
    <t>Palestras e/ou cursos de curta duração ministrado</t>
  </si>
  <si>
    <t>horas</t>
  </si>
  <si>
    <t>Cursos de formação inicial e continuada (PROEJA FIC, Mulheres Mil, PRONATEC, CERTIFIC)</t>
  </si>
  <si>
    <t>Curso de formação de professores</t>
  </si>
  <si>
    <t>Educação básica em todas as suas modalidades</t>
  </si>
  <si>
    <t>Superior (Bacharelado, Licenciatura e Tecnológico)</t>
  </si>
  <si>
    <t>Pós-graduação lato sensu</t>
  </si>
  <si>
    <t xml:space="preserve">Pós-graduação stricto sensu </t>
  </si>
  <si>
    <t>IV - Atuação em comissões e representações institucionais, de classes e profissionais, contemplando o impacto de suas ações nas demais diretrizes dispostas para todos os níveis do RSC</t>
  </si>
  <si>
    <t>Participação como TITULAR em atividades regulares previstas em Lei, Estatuto ou Regimento (conselhos, colegiados ou comissões de Ética, CPPD, CPA, NDEs, NAPNNE, ou outras de interesse da Instituição)</t>
  </si>
  <si>
    <t>Participação como SUPLENTE em atividades regulares previstas em Lei, Estatuto ou Regimento (conselhos, colegiados ou comissões de Ética, CPPD, CPA, NDEs, NAPNNE ou outras de interesse da Instituição)</t>
  </si>
  <si>
    <t>Participação como TITULAR em conselhos de classe e profissionais</t>
  </si>
  <si>
    <t>Participação como SUPLENTE em conselhos de classe e profissionais</t>
  </si>
  <si>
    <t>Membro da gestão sindical (presidente, diretor e conselheiro)</t>
  </si>
  <si>
    <t>Processo administrativo disciplinar, sindicância e processo ético</t>
  </si>
  <si>
    <t>processo</t>
  </si>
  <si>
    <t>Trabalho desenvolvido no âmbito do MEC (Cessão)</t>
  </si>
  <si>
    <t>Comissão ou grupo de trabalho de caráter pedagógico</t>
  </si>
  <si>
    <t>V - Produção de material didático e/ou implantação de ambientes de aprendizagem, nas atividades de ensino, pesquisa, extensão e/ou inovação</t>
  </si>
  <si>
    <t>Produção de apostilas, livros didáticos, manuais técnicos, apresentações, roteiros técnicos, culturais e esportivos e outros instrumentos didáticos</t>
  </si>
  <si>
    <t>Projeto e implantação de ambientes de ensino/aprendizagem, laboratórios, oficinas, estúdios, salas ou áreas para práticas esportivas</t>
  </si>
  <si>
    <t>projeto implantado</t>
  </si>
  <si>
    <t>VI - Atuação na gestão acadêmica e institucional, contemplando o impacto de suas ações individuais nas demais diretrizes dispostas para todos os níveis da RSC</t>
  </si>
  <si>
    <t>Cargo de Direção 1</t>
  </si>
  <si>
    <t>Cargo de Direção 2</t>
  </si>
  <si>
    <t>Cargo de Direção 3</t>
  </si>
  <si>
    <t>Cargo de Direção 4</t>
  </si>
  <si>
    <t>Função de coordenador de curso, função gratificada ou não gratificada de coordenação de área, curso ou atividades administrativas nomeadas pelo Reitor ou Diretor Geral</t>
  </si>
  <si>
    <t>VII - Participação em processos seletivos, em bancas de avaliação acadêmica e/ou de concursos</t>
  </si>
  <si>
    <t>Coordenação de processo de concurso público</t>
  </si>
  <si>
    <t>unidade</t>
  </si>
  <si>
    <t>Participação em processos de concurso público</t>
  </si>
  <si>
    <t>Banca, elaboração, e correção de prova de concurso público</t>
  </si>
  <si>
    <t>concurso</t>
  </si>
  <si>
    <t>Banca de seleção de professor substituto/temporário</t>
  </si>
  <si>
    <t>banca</t>
  </si>
  <si>
    <t>Coordenação de processo seletivo de alunos</t>
  </si>
  <si>
    <t>Partipação de processo seletivo de alunos</t>
  </si>
  <si>
    <t>Banca de elaboração de prova para processo seletivo de alunos</t>
  </si>
  <si>
    <t>Bancas para aprovações do programa CERTIFIC e equivalentes</t>
  </si>
  <si>
    <t>prova</t>
  </si>
  <si>
    <t xml:space="preserve">Bancas de avaliação de trabalhos de conclusão de Curso </t>
  </si>
  <si>
    <t>VIII - Outras graduações, na área de interesse, além daquela que o habilita e define o nível de RSC pretendido, no âmbito do plano de qualificação institucional.</t>
  </si>
  <si>
    <t>Curso adicional de graduação</t>
  </si>
  <si>
    <t>curso</t>
  </si>
  <si>
    <t>QUADRO DE REFERÊNCIA DE CRITÉRIOS PARA O RSC-II</t>
  </si>
  <si>
    <t>RECONHECIMENTO DE SABERES E COMPETÊNCIAS - RSC II</t>
  </si>
  <si>
    <t>I - Orientação do corpo discente em atividades de ensino, extensão, pesquisa e/ou inovação</t>
  </si>
  <si>
    <t>Orientação ou coorientação de TCC de cursos técnicos</t>
  </si>
  <si>
    <t>orientação concluída</t>
  </si>
  <si>
    <t>Orientação ou coorientação de TCC de cursos de graduação</t>
  </si>
  <si>
    <t>Orientação ou coorientação de TCC ou monografia de especialização</t>
  </si>
  <si>
    <t>Orientação de bolsistas de pesquisa</t>
  </si>
  <si>
    <t>Orientação de bolsistas de extensão</t>
  </si>
  <si>
    <t>Orientação ou supervisão de estágios curriculares, obrigatório ou não</t>
  </si>
  <si>
    <t>aluno</t>
  </si>
  <si>
    <t xml:space="preserve">Orientação ou supervisão de monitoria </t>
  </si>
  <si>
    <t>II - Participação no desenvolvimento de protótipos, depósitos e/ou registros de propriedade intelectual</t>
  </si>
  <si>
    <t>Propriedade intelectual (patente, registro)</t>
  </si>
  <si>
    <t>patente ou registro</t>
  </si>
  <si>
    <t>Produto ou processo não patenteado, protótipo</t>
  </si>
  <si>
    <t>desenvolvimento concluído</t>
  </si>
  <si>
    <t>Software não registrado</t>
  </si>
  <si>
    <t>III - Participação em grupos de trabalho e oficinas institucionais</t>
  </si>
  <si>
    <t>Participação em comissões, grupos de trabalho, ministrante de oficina, estabelecidos institucionalmente</t>
  </si>
  <si>
    <t>Participação em núcleo de inovação tecnológica ou atividades correlatas</t>
  </si>
  <si>
    <t>Banca, elaboração de prova de concurso público (Graudação / especialização)</t>
  </si>
  <si>
    <t>Participação em banca de avaliaçào em trabalhos de conclusão de cursos de especialização</t>
  </si>
  <si>
    <t>IV - Participação no desenvolvimento de projetos, de interesse institucional, de ensino, pesquisa, extensão e/ou inovação</t>
  </si>
  <si>
    <t>Coordenação de projetos de ensino, pesquisa, inovação tecnológica e extensão</t>
  </si>
  <si>
    <t>projeto</t>
  </si>
  <si>
    <t>Participação em projetos institucionais de ensino, pesquisa, extensão e inovação inerentes ao exercício de direção, assessoramento, chefia, coordenação e assistência na própria instituição, nos diversos níveis e modalidades de educação</t>
  </si>
  <si>
    <t>Elaboração e/ou execução em projetos de  ensino, pesquisa, inovação tecnológica e extensão</t>
  </si>
  <si>
    <t>Participação, como membro dos órgãos deliberativos do Instituto, bem como em comissões instituídas pelo Ministério de Educação.</t>
  </si>
  <si>
    <t>meses</t>
  </si>
  <si>
    <t>Atuação na docência do ensino superior (Bacharelado, Licenciatura e Tecnológico)</t>
  </si>
  <si>
    <t>Atuação na docência de lato sensu e/ou stricto sensu</t>
  </si>
  <si>
    <t>Tutoria em cursos de educação em distância</t>
  </si>
  <si>
    <t>Gestor/Fiscal de contratos institucionais</t>
  </si>
  <si>
    <t>contrato</t>
  </si>
  <si>
    <t>V - Participação no desenvolvimento de projetos e/ou práticas pedagógicas de reconhecida relevância</t>
  </si>
  <si>
    <t>Coordenação de Projetos Integradores</t>
  </si>
  <si>
    <t>Participação em Projetos Integradores</t>
  </si>
  <si>
    <t>Conferencista/palestrante</t>
  </si>
  <si>
    <t>Visita técnica com alunos</t>
  </si>
  <si>
    <t>visita</t>
  </si>
  <si>
    <t>Participação em projetos de ensino, pesquisa e inovação tecnológica em parceria com outras instituições</t>
  </si>
  <si>
    <t>VI - Participação na organização de eventos científicos, tecnológicos, esportivos, sociais e/ou culturais</t>
  </si>
  <si>
    <t>Participação na organização de congresso e simpósio</t>
  </si>
  <si>
    <t>Participação na organização de workshop, seminário, mostra</t>
  </si>
  <si>
    <t>Participação na organização de eventos esportivos, sociais, culturais e filantrópicos</t>
  </si>
  <si>
    <t>Participação na organização de palestra</t>
  </si>
  <si>
    <t>VII - Outras pós-graduações lato sensu, na área de interesse, além daquela que o habilita e define o nível de RSC pretendido, no âmbito do plano de qualificação institucional</t>
  </si>
  <si>
    <t>Curso de aperfeiçoamento acadêmico</t>
  </si>
  <si>
    <t>Curso de especialização</t>
  </si>
  <si>
    <t>QUADRO DE REFERÊNCIA DE CRITÉRIOS PARA O RSC-III</t>
  </si>
  <si>
    <t>RECONHECIMENTO DE SABERES E COMPETÊNCIAS - RSC III</t>
  </si>
  <si>
    <t>I - Desenvolvimento, produção e transferência de tecnologias</t>
  </si>
  <si>
    <t>Contratos de transferência de tecnologia e licenciamento</t>
  </si>
  <si>
    <t>contrato ou licenciamento</t>
  </si>
  <si>
    <t>Participação em Programa ou Projeto de desenvolvimento e/ou transferência de Tecnologia</t>
  </si>
  <si>
    <t>Programa/ Projeto</t>
  </si>
  <si>
    <t>II - Desenvolvimento de pesquisas e aplicação de métodos e tecnologias educacionais que proporcionem a interdisciplinaridade e a integração de conteúdos acadêmicos na educação profissional e tecnológica ou na educação básica</t>
  </si>
  <si>
    <t>Comissão de implantação de Projetos Pedagógicos de Cursos (PPC)</t>
  </si>
  <si>
    <t>PPC</t>
  </si>
  <si>
    <t>Participação na elaboração de PPC de curso de Pós-graduação</t>
  </si>
  <si>
    <t>Participação na elaboração de PPC de curso de Graduação</t>
  </si>
  <si>
    <t>Participação na elaboração de PPC de curso Técnicos</t>
  </si>
  <si>
    <t>Participação na elaboração de PPC de curso FIC / PRONATEC</t>
  </si>
  <si>
    <t>Comissão de reformulação de Projetos Pedagógicos de Cursos</t>
  </si>
  <si>
    <t>Participação na reformulação de PPC de curso de Pós-graduação</t>
  </si>
  <si>
    <t>Participação na reformulação de PPC de curso de Graduação</t>
  </si>
  <si>
    <t>Participação na reformulação de PPC de curso Técnicos</t>
  </si>
  <si>
    <t>Participação na reformulação de PPC de curso FIC / PRONATEC</t>
  </si>
  <si>
    <t>Relator de PPC</t>
  </si>
  <si>
    <t>Participação, como membro dos órgãos deliberativos, consultivos e de assessoramento da Instituição, bem como em comissões instituídas pelo Ministério de Educação</t>
  </si>
  <si>
    <t>Atuação nos projetos de ensino, pesquisa, extensão e inovação inerentes ao exercício de direção, assessoramento, chefia, coordenação e assistência na própria instituição</t>
  </si>
  <si>
    <t>Orientação de Trabalho em cursos de graduação / lato sensu /stricto sensu</t>
  </si>
  <si>
    <t>trabalho concluído</t>
  </si>
  <si>
    <t>Coorientação de Trabalho em cursos de graduação / lato sensu /stricto sensu</t>
  </si>
  <si>
    <t>Banca de defesa de trabalho de conclusão de curso e de revalidação de títulos (graduação, especialização, mestrado)</t>
  </si>
  <si>
    <t>III - Desenvolvimento de pesquisas e atividades de extensão que proporcionem a articulação institucional com os arranjos sociais, culturais e produtivos</t>
  </si>
  <si>
    <t>Captação de recursos em projetos de pesquisa, inovação tecnológica e extensão</t>
  </si>
  <si>
    <t>Coordenação de núcleo de inovação tecnológica</t>
  </si>
  <si>
    <t>Participação de núcleo de inovação tecnológica</t>
  </si>
  <si>
    <t>Coordenação de projetos, programas e cursos de extensão</t>
  </si>
  <si>
    <t>Participação em projetos, programas e cursos de extensão</t>
  </si>
  <si>
    <t>IV - Atuação em projetos e/ou atividades em parceria com outras instituições</t>
  </si>
  <si>
    <t>Captação de recursos em projetos de pesquisa, inovação tecnológica e extensão em parceria com  outras instituições</t>
  </si>
  <si>
    <t>Coordenação de projetos de pesquisa e inovação tecnológica e extensão em parceria com outras instituições</t>
  </si>
  <si>
    <t>Coordenação ou participação em equipe diretiva implantação de unidades de ensino</t>
  </si>
  <si>
    <t>Participação em projetos de pesquisa e inovação tecnológica e extensão em parceria com outras instituições</t>
  </si>
  <si>
    <t>Liderança de grupo de pesquisa</t>
  </si>
  <si>
    <t>Participação em Grupo de Pesquisa</t>
  </si>
  <si>
    <t>V - Produção acadêmica e/ou tecnológica, nas atividades de ensino, pesquisa, extensão e/ou inovação</t>
  </si>
  <si>
    <t>Autor e/ou co-autor de capítulo de livro publicado</t>
  </si>
  <si>
    <t>livro</t>
  </si>
  <si>
    <t>Tradutor de livro especializado</t>
  </si>
  <si>
    <t>Tradutor de material técnico</t>
  </si>
  <si>
    <t>por tradução</t>
  </si>
  <si>
    <t>Revisor técnico de livro especializado</t>
  </si>
  <si>
    <t>Publicação de artigo em revista indexada</t>
  </si>
  <si>
    <t>artigo</t>
  </si>
  <si>
    <t>Publicação de artigo em revista não indexada</t>
  </si>
  <si>
    <t>Publicação de relatório de pesquisa interno</t>
  </si>
  <si>
    <t>relatório</t>
  </si>
  <si>
    <t>Apresentação ou publicação de trabalho de pesquisa em evento internacional</t>
  </si>
  <si>
    <t>trabalho</t>
  </si>
  <si>
    <t>Apresentação ou publicação de trabalho de pesquisa em evento nacional</t>
  </si>
  <si>
    <t>Contemplado em edital de extensão cooperativo com instituições parceiras</t>
  </si>
  <si>
    <t>edital</t>
  </si>
  <si>
    <t>Outras publicações científicas</t>
  </si>
  <si>
    <t>publicação</t>
  </si>
  <si>
    <t>Contemplado com projeto em edital de extensão de agências de fomento</t>
  </si>
  <si>
    <t>Projeto</t>
  </si>
  <si>
    <t>Coordenação de ações de extensão (visitas, eventos externos, parcerias, ações sociais ou outros similares)</t>
  </si>
  <si>
    <t>Participação em ações de extensão (visitas, eventos externos, parcerias, ações sociais ou outros similares)</t>
  </si>
  <si>
    <t>participação</t>
  </si>
  <si>
    <t>Ministrante de unidade curricular ou disciplina de curso de extensão</t>
  </si>
  <si>
    <t>disciplina</t>
  </si>
  <si>
    <t>Ministrante de unidade curricular ou disciplina de curso de lato sensu e/ou stricto sensu</t>
  </si>
  <si>
    <t xml:space="preserve">Membro de comissão editorial </t>
  </si>
  <si>
    <t>edição</t>
  </si>
  <si>
    <t>RSC1</t>
  </si>
  <si>
    <t>RSC2</t>
  </si>
  <si>
    <t>RSC3</t>
  </si>
  <si>
    <t>Total da Pontuação é:</t>
  </si>
  <si>
    <t>CONSELHO PERMANENTE PARA RECONHECIMENTO DE SABERES E COMPETÊNCIAS
RESOLUÇÃO Nº 1, DE 20 DE FEVEREIRO DE 2014 (os pesos são do CONIF) - Pesos de 1 a 3</t>
  </si>
  <si>
    <t>Peso</t>
  </si>
  <si>
    <t>Pontuação Máxima</t>
  </si>
  <si>
    <t>IV - Atuação em comissões e representações institucionais, de classes e profissionais, contemplando o impacto de suas ações nas demais diretrizes dispostas para todos os níveis do</t>
  </si>
  <si>
    <t>Subtotal</t>
  </si>
  <si>
    <t>III - Participação em grupos de trabalho e oficinas</t>
  </si>
  <si>
    <t>Total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</si>
</sst>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%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 vertical="center"/>
      <protection/>
    </xf>
    <xf numFmtId="164" fontId="3" fillId="2" borderId="1" xfId="0" applyFont="1" applyFill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horizontal="center" vertical="center"/>
      <protection/>
    </xf>
    <xf numFmtId="164" fontId="3" fillId="2" borderId="2" xfId="0" applyFont="1" applyFill="1" applyBorder="1" applyAlignment="1" applyProtection="1">
      <alignment horizontal="center"/>
      <protection/>
    </xf>
    <xf numFmtId="164" fontId="3" fillId="2" borderId="3" xfId="0" applyFont="1" applyFill="1" applyBorder="1" applyAlignment="1" applyProtection="1">
      <alignment horizontal="center"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4" fillId="2" borderId="2" xfId="0" applyFont="1" applyFill="1" applyBorder="1" applyAlignment="1" applyProtection="1">
      <alignment horizontal="center" vertical="center"/>
      <protection/>
    </xf>
    <xf numFmtId="164" fontId="5" fillId="2" borderId="2" xfId="0" applyFont="1" applyFill="1" applyBorder="1" applyAlignment="1" applyProtection="1">
      <alignment horizontal="center"/>
      <protection/>
    </xf>
    <xf numFmtId="164" fontId="6" fillId="3" borderId="5" xfId="0" applyFont="1" applyFill="1" applyBorder="1" applyAlignment="1" applyProtection="1">
      <alignment horizontal="center" vertical="center"/>
      <protection/>
    </xf>
    <xf numFmtId="164" fontId="6" fillId="4" borderId="6" xfId="0" applyFont="1" applyFill="1" applyBorder="1" applyAlignment="1" applyProtection="1">
      <alignment/>
      <protection/>
    </xf>
    <xf numFmtId="164" fontId="6" fillId="4" borderId="6" xfId="0" applyFont="1" applyFill="1" applyBorder="1" applyAlignment="1" applyProtection="1">
      <alignment vertical="center"/>
      <protection/>
    </xf>
    <xf numFmtId="164" fontId="6" fillId="4" borderId="6" xfId="0" applyFont="1" applyFill="1" applyBorder="1" applyAlignment="1" applyProtection="1">
      <alignment horizontal="center" vertical="center" wrapText="1"/>
      <protection/>
    </xf>
    <xf numFmtId="164" fontId="6" fillId="4" borderId="6" xfId="0" applyFont="1" applyFill="1" applyBorder="1" applyAlignment="1" applyProtection="1">
      <alignment horizontal="center" vertical="center"/>
      <protection/>
    </xf>
    <xf numFmtId="164" fontId="6" fillId="4" borderId="6" xfId="0" applyFont="1" applyFill="1" applyBorder="1" applyAlignment="1" applyProtection="1">
      <alignment horizontal="center" wrapText="1"/>
      <protection/>
    </xf>
    <xf numFmtId="164" fontId="6" fillId="5" borderId="6" xfId="0" applyFont="1" applyFill="1" applyBorder="1" applyAlignment="1" applyProtection="1">
      <alignment horizontal="left" vertical="center" wrapText="1"/>
      <protection/>
    </xf>
    <xf numFmtId="164" fontId="7" fillId="0" borderId="6" xfId="0" applyFont="1" applyBorder="1" applyAlignment="1" applyProtection="1">
      <alignment horizontal="center" vertical="center"/>
      <protection/>
    </xf>
    <xf numFmtId="164" fontId="7" fillId="0" borderId="6" xfId="0" applyFont="1" applyBorder="1" applyAlignment="1" applyProtection="1">
      <alignment horizontal="left" vertical="center" wrapText="1"/>
      <protection/>
    </xf>
    <xf numFmtId="164" fontId="7" fillId="0" borderId="6" xfId="0" applyFont="1" applyBorder="1" applyAlignment="1" applyProtection="1">
      <alignment horizontal="center" vertical="center" wrapText="1"/>
      <protection/>
    </xf>
    <xf numFmtId="164" fontId="7" fillId="0" borderId="6" xfId="0" applyFont="1" applyBorder="1" applyAlignment="1" applyProtection="1">
      <alignment horizontal="center" vertical="center"/>
      <protection locked="0"/>
    </xf>
    <xf numFmtId="164" fontId="6" fillId="5" borderId="6" xfId="0" applyFont="1" applyFill="1" applyBorder="1" applyAlignment="1" applyProtection="1">
      <alignment horizontal="right" vertical="center"/>
      <protection/>
    </xf>
    <xf numFmtId="164" fontId="6" fillId="5" borderId="6" xfId="0" applyFont="1" applyFill="1" applyBorder="1" applyAlignment="1" applyProtection="1">
      <alignment horizontal="center" vertical="center"/>
      <protection/>
    </xf>
    <xf numFmtId="164" fontId="7" fillId="6" borderId="6" xfId="0" applyFont="1" applyFill="1" applyBorder="1" applyAlignment="1" applyProtection="1">
      <alignment horizontal="center" vertical="center"/>
      <protection/>
    </xf>
    <xf numFmtId="164" fontId="7" fillId="6" borderId="6" xfId="0" applyFont="1" applyFill="1" applyBorder="1" applyAlignment="1" applyProtection="1">
      <alignment horizontal="left" vertical="center" wrapText="1"/>
      <protection/>
    </xf>
    <xf numFmtId="164" fontId="7" fillId="6" borderId="6" xfId="0" applyFont="1" applyFill="1" applyBorder="1" applyAlignment="1" applyProtection="1">
      <alignment horizontal="center" vertical="center" wrapText="1"/>
      <protection/>
    </xf>
    <xf numFmtId="164" fontId="7" fillId="6" borderId="6" xfId="0" applyFont="1" applyFill="1" applyBorder="1" applyAlignment="1" applyProtection="1">
      <alignment horizontal="center" vertical="center"/>
      <protection locked="0"/>
    </xf>
    <xf numFmtId="164" fontId="2" fillId="6" borderId="0" xfId="0" applyFont="1" applyFill="1" applyAlignment="1" applyProtection="1">
      <alignment/>
      <protection/>
    </xf>
    <xf numFmtId="164" fontId="6" fillId="5" borderId="6" xfId="0" applyFont="1" applyFill="1" applyBorder="1" applyAlignment="1" applyProtection="1">
      <alignment horizontal="right"/>
      <protection/>
    </xf>
    <xf numFmtId="164" fontId="6" fillId="5" borderId="6" xfId="0" applyFont="1" applyFill="1" applyBorder="1" applyAlignment="1" applyProtection="1">
      <alignment horizontal="center"/>
      <protection/>
    </xf>
    <xf numFmtId="164" fontId="7" fillId="4" borderId="6" xfId="0" applyFont="1" applyFill="1" applyBorder="1" applyAlignment="1" applyProtection="1">
      <alignment/>
      <protection/>
    </xf>
    <xf numFmtId="164" fontId="7" fillId="4" borderId="6" xfId="0" applyFont="1" applyFill="1" applyBorder="1" applyAlignment="1" applyProtection="1">
      <alignment vertical="center"/>
      <protection/>
    </xf>
    <xf numFmtId="164" fontId="7" fillId="4" borderId="6" xfId="0" applyFont="1" applyFill="1" applyBorder="1" applyAlignment="1" applyProtection="1">
      <alignment horizontal="center" vertical="center" wrapText="1"/>
      <protection/>
    </xf>
    <xf numFmtId="164" fontId="7" fillId="4" borderId="6" xfId="0" applyFont="1" applyFill="1" applyBorder="1" applyAlignment="1" applyProtection="1">
      <alignment horizontal="center" vertical="center"/>
      <protection/>
    </xf>
    <xf numFmtId="164" fontId="7" fillId="4" borderId="6" xfId="0" applyFont="1" applyFill="1" applyBorder="1" applyAlignment="1" applyProtection="1">
      <alignment horizontal="center" wrapText="1"/>
      <protection/>
    </xf>
    <xf numFmtId="164" fontId="7" fillId="0" borderId="0" xfId="0" applyFont="1" applyAlignment="1" applyProtection="1">
      <alignment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 wrapText="1"/>
      <protection/>
    </xf>
    <xf numFmtId="164" fontId="7" fillId="0" borderId="6" xfId="0" applyFont="1" applyBorder="1" applyAlignment="1" applyProtection="1">
      <alignment horizontal="center" vertical="center" wrapText="1"/>
      <protection locked="0"/>
    </xf>
    <xf numFmtId="164" fontId="6" fillId="5" borderId="7" xfId="0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 applyProtection="1">
      <alignment wrapText="1"/>
      <protection/>
    </xf>
    <xf numFmtId="164" fontId="2" fillId="0" borderId="0" xfId="0" applyFont="1" applyFill="1" applyAlignment="1" applyProtection="1">
      <alignment wrapText="1"/>
      <protection/>
    </xf>
    <xf numFmtId="164" fontId="2" fillId="0" borderId="3" xfId="0" applyFont="1" applyFill="1" applyBorder="1" applyAlignment="1" applyProtection="1">
      <alignment vertical="center"/>
      <protection/>
    </xf>
    <xf numFmtId="164" fontId="7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 wrapText="1"/>
      <protection/>
    </xf>
    <xf numFmtId="164" fontId="7" fillId="0" borderId="0" xfId="0" applyFont="1" applyAlignment="1" applyProtection="1">
      <alignment wrapText="1"/>
      <protection/>
    </xf>
    <xf numFmtId="164" fontId="0" fillId="0" borderId="6" xfId="0" applyFont="1" applyBorder="1" applyAlignment="1">
      <alignment/>
    </xf>
    <xf numFmtId="166" fontId="0" fillId="0" borderId="6" xfId="0" applyNumberFormat="1" applyBorder="1" applyAlignment="1">
      <alignment/>
    </xf>
    <xf numFmtId="164" fontId="8" fillId="0" borderId="6" xfId="0" applyFont="1" applyBorder="1" applyAlignment="1">
      <alignment horizontal="right" vertical="center"/>
    </xf>
    <xf numFmtId="164" fontId="8" fillId="3" borderId="6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7" fillId="0" borderId="6" xfId="0" applyFont="1" applyBorder="1" applyAlignment="1">
      <alignment horizontal="left" vertical="center" wrapText="1"/>
    </xf>
    <xf numFmtId="164" fontId="7" fillId="0" borderId="6" xfId="0" applyFont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left" vertical="center" wrapText="1"/>
    </xf>
    <xf numFmtId="164" fontId="6" fillId="0" borderId="6" xfId="0" applyFont="1" applyBorder="1" applyAlignment="1">
      <alignment horizontal="right" vertical="center" wrapText="1"/>
    </xf>
    <xf numFmtId="164" fontId="6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90" workbookViewId="0" topLeftCell="A52">
      <selection activeCell="C85" sqref="C85"/>
    </sheetView>
  </sheetViews>
  <sheetFormatPr defaultColWidth="9.140625" defaultRowHeight="15"/>
  <cols>
    <col min="1" max="1" width="11.421875" style="1" customWidth="1"/>
    <col min="2" max="2" width="81.7109375" style="1" customWidth="1"/>
    <col min="3" max="3" width="13.57421875" style="1" customWidth="1"/>
    <col min="4" max="4" width="13.8515625" style="1" customWidth="1"/>
    <col min="5" max="5" width="16.421875" style="1" customWidth="1"/>
    <col min="6" max="6" width="13.00390625" style="1" customWidth="1"/>
    <col min="7" max="7" width="12.28125" style="2" customWidth="1"/>
    <col min="8" max="16384" width="11.42187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spans="1:7" ht="15">
      <c r="A2" s="4" t="s">
        <v>1</v>
      </c>
      <c r="B2" s="4"/>
      <c r="C2" s="4"/>
      <c r="D2" s="4"/>
      <c r="E2" s="4"/>
      <c r="F2" s="4"/>
      <c r="G2" s="4"/>
    </row>
    <row r="3" spans="1:7" ht="15">
      <c r="A3" s="4" t="s">
        <v>2</v>
      </c>
      <c r="B3" s="4"/>
      <c r="C3" s="4"/>
      <c r="D3" s="4"/>
      <c r="E3" s="4"/>
      <c r="F3" s="4"/>
      <c r="G3" s="4"/>
    </row>
    <row r="4" spans="1:7" ht="15">
      <c r="A4" s="5" t="s">
        <v>3</v>
      </c>
      <c r="B4" s="5"/>
      <c r="C4" s="5"/>
      <c r="D4" s="5"/>
      <c r="E4" s="5"/>
      <c r="F4" s="5"/>
      <c r="G4" s="5"/>
    </row>
    <row r="5" spans="1:7" ht="15">
      <c r="A5" s="6"/>
      <c r="B5" s="7"/>
      <c r="C5" s="7"/>
      <c r="D5" s="7"/>
      <c r="E5" s="7"/>
      <c r="F5" s="7"/>
      <c r="G5" s="8"/>
    </row>
    <row r="6" spans="1:7" ht="15.75">
      <c r="A6" s="9" t="s">
        <v>4</v>
      </c>
      <c r="B6" s="9"/>
      <c r="C6" s="9"/>
      <c r="D6" s="9"/>
      <c r="E6" s="9"/>
      <c r="F6" s="9"/>
      <c r="G6" s="9"/>
    </row>
    <row r="7" spans="1:7" ht="15">
      <c r="A7" s="6"/>
      <c r="B7" s="7"/>
      <c r="C7" s="7"/>
      <c r="D7" s="7"/>
      <c r="E7" s="7"/>
      <c r="F7" s="7"/>
      <c r="G7" s="8"/>
    </row>
    <row r="8" spans="1:7" ht="23.25">
      <c r="A8" s="10" t="s">
        <v>5</v>
      </c>
      <c r="B8" s="10"/>
      <c r="C8" s="10"/>
      <c r="D8" s="10"/>
      <c r="E8" s="10"/>
      <c r="F8" s="10"/>
      <c r="G8" s="10"/>
    </row>
    <row r="9" spans="1:7" ht="15">
      <c r="A9" s="6"/>
      <c r="B9" s="7"/>
      <c r="C9" s="7"/>
      <c r="D9" s="7"/>
      <c r="E9" s="7"/>
      <c r="F9" s="7"/>
      <c r="G9" s="8"/>
    </row>
    <row r="10" spans="1:7" ht="12.75">
      <c r="A10" s="11" t="s">
        <v>6</v>
      </c>
      <c r="B10" s="11"/>
      <c r="C10" s="11"/>
      <c r="D10" s="11"/>
      <c r="E10" s="11"/>
      <c r="F10" s="11"/>
      <c r="G10" s="11"/>
    </row>
    <row r="11" spans="1:7" ht="25.5">
      <c r="A11" s="12"/>
      <c r="B11" s="13" t="s">
        <v>7</v>
      </c>
      <c r="C11" s="14" t="s">
        <v>8</v>
      </c>
      <c r="D11" s="15" t="s">
        <v>9</v>
      </c>
      <c r="E11" s="16" t="s">
        <v>10</v>
      </c>
      <c r="F11" s="14" t="s">
        <v>11</v>
      </c>
      <c r="G11" s="14" t="s">
        <v>12</v>
      </c>
    </row>
    <row r="12" spans="1:7" ht="32.25" customHeight="1">
      <c r="A12" s="17" t="s">
        <v>13</v>
      </c>
      <c r="B12" s="17"/>
      <c r="C12" s="17"/>
      <c r="D12" s="17"/>
      <c r="E12" s="17"/>
      <c r="F12" s="17"/>
      <c r="G12" s="17"/>
    </row>
    <row r="13" spans="1:7" ht="12.75">
      <c r="A13" s="18">
        <v>1</v>
      </c>
      <c r="B13" s="19" t="s">
        <v>14</v>
      </c>
      <c r="C13" s="18">
        <v>0.17</v>
      </c>
      <c r="D13" s="20" t="s">
        <v>15</v>
      </c>
      <c r="E13" s="18">
        <v>120</v>
      </c>
      <c r="F13" s="21"/>
      <c r="G13" s="18">
        <f aca="true" t="shared" si="0" ref="G13:G30">IF(F13&lt;=E13,F13*C13,E13*C13)</f>
        <v>0</v>
      </c>
    </row>
    <row r="14" spans="1:7" ht="12.75">
      <c r="A14" s="18">
        <v>2</v>
      </c>
      <c r="B14" s="19" t="s">
        <v>16</v>
      </c>
      <c r="C14" s="18">
        <v>0.08</v>
      </c>
      <c r="D14" s="20" t="s">
        <v>15</v>
      </c>
      <c r="E14" s="18">
        <v>240</v>
      </c>
      <c r="F14" s="21"/>
      <c r="G14" s="18">
        <f t="shared" si="0"/>
        <v>0</v>
      </c>
    </row>
    <row r="15" spans="1:7" ht="12.75">
      <c r="A15" s="18">
        <v>3</v>
      </c>
      <c r="B15" s="19" t="s">
        <v>17</v>
      </c>
      <c r="C15" s="18">
        <v>0.08</v>
      </c>
      <c r="D15" s="20" t="s">
        <v>15</v>
      </c>
      <c r="E15" s="18">
        <v>240</v>
      </c>
      <c r="F15" s="21"/>
      <c r="G15" s="18">
        <f t="shared" si="0"/>
        <v>0</v>
      </c>
    </row>
    <row r="16" spans="1:7" ht="25.5">
      <c r="A16" s="18">
        <v>4</v>
      </c>
      <c r="B16" s="19" t="s">
        <v>18</v>
      </c>
      <c r="C16" s="18">
        <v>0.17</v>
      </c>
      <c r="D16" s="20" t="s">
        <v>15</v>
      </c>
      <c r="E16" s="18">
        <v>120</v>
      </c>
      <c r="F16" s="21"/>
      <c r="G16" s="18">
        <f t="shared" si="0"/>
        <v>0</v>
      </c>
    </row>
    <row r="17" spans="1:7" ht="25.5">
      <c r="A17" s="18">
        <v>5</v>
      </c>
      <c r="B17" s="19" t="s">
        <v>19</v>
      </c>
      <c r="C17" s="18">
        <v>0.08</v>
      </c>
      <c r="D17" s="20" t="s">
        <v>15</v>
      </c>
      <c r="E17" s="18">
        <v>240</v>
      </c>
      <c r="F17" s="21"/>
      <c r="G17" s="18">
        <f t="shared" si="0"/>
        <v>0</v>
      </c>
    </row>
    <row r="18" spans="1:7" ht="12.75">
      <c r="A18" s="18">
        <v>6</v>
      </c>
      <c r="B18" s="19" t="s">
        <v>20</v>
      </c>
      <c r="C18" s="18">
        <v>0.17</v>
      </c>
      <c r="D18" s="20" t="s">
        <v>15</v>
      </c>
      <c r="E18" s="18">
        <v>120</v>
      </c>
      <c r="F18" s="21"/>
      <c r="G18" s="18">
        <f t="shared" si="0"/>
        <v>0</v>
      </c>
    </row>
    <row r="19" spans="1:7" ht="12.75">
      <c r="A19" s="18">
        <v>7</v>
      </c>
      <c r="B19" s="19" t="s">
        <v>21</v>
      </c>
      <c r="C19" s="18">
        <v>0.17</v>
      </c>
      <c r="D19" s="20" t="s">
        <v>15</v>
      </c>
      <c r="E19" s="18">
        <v>120</v>
      </c>
      <c r="F19" s="21"/>
      <c r="G19" s="18">
        <f t="shared" si="0"/>
        <v>0</v>
      </c>
    </row>
    <row r="20" spans="1:7" ht="25.5">
      <c r="A20" s="18">
        <v>8</v>
      </c>
      <c r="B20" s="19" t="s">
        <v>22</v>
      </c>
      <c r="C20" s="18">
        <v>0.08</v>
      </c>
      <c r="D20" s="20" t="s">
        <v>15</v>
      </c>
      <c r="E20" s="18">
        <v>240</v>
      </c>
      <c r="F20" s="21"/>
      <c r="G20" s="18">
        <f t="shared" si="0"/>
        <v>0</v>
      </c>
    </row>
    <row r="21" spans="1:7" ht="12.75">
      <c r="A21" s="18">
        <v>9</v>
      </c>
      <c r="B21" s="19" t="s">
        <v>23</v>
      </c>
      <c r="C21" s="18">
        <v>0.4</v>
      </c>
      <c r="D21" s="20" t="s">
        <v>24</v>
      </c>
      <c r="E21" s="18">
        <v>50</v>
      </c>
      <c r="F21" s="21"/>
      <c r="G21" s="18">
        <f t="shared" si="0"/>
        <v>0</v>
      </c>
    </row>
    <row r="22" spans="1:7" ht="12.75">
      <c r="A22" s="18">
        <v>10</v>
      </c>
      <c r="B22" s="19" t="s">
        <v>25</v>
      </c>
      <c r="C22" s="18">
        <v>0.17</v>
      </c>
      <c r="D22" s="20" t="s">
        <v>24</v>
      </c>
      <c r="E22" s="18">
        <v>120</v>
      </c>
      <c r="F22" s="21"/>
      <c r="G22" s="18">
        <f t="shared" si="0"/>
        <v>0</v>
      </c>
    </row>
    <row r="23" spans="1:7" ht="12.75">
      <c r="A23" s="18">
        <v>11</v>
      </c>
      <c r="B23" s="19" t="s">
        <v>26</v>
      </c>
      <c r="C23" s="18">
        <v>1</v>
      </c>
      <c r="D23" s="20" t="s">
        <v>24</v>
      </c>
      <c r="E23" s="18">
        <v>20</v>
      </c>
      <c r="F23" s="21"/>
      <c r="G23" s="18">
        <f t="shared" si="0"/>
        <v>0</v>
      </c>
    </row>
    <row r="24" spans="1:7" ht="42.75" customHeight="1">
      <c r="A24" s="18">
        <v>12</v>
      </c>
      <c r="B24" s="19" t="s">
        <v>27</v>
      </c>
      <c r="C24" s="18">
        <v>0.5</v>
      </c>
      <c r="D24" s="20" t="s">
        <v>28</v>
      </c>
      <c r="E24" s="18">
        <v>40</v>
      </c>
      <c r="F24" s="18"/>
      <c r="G24" s="18">
        <f t="shared" si="0"/>
        <v>0</v>
      </c>
    </row>
    <row r="25" spans="1:7" ht="25.5">
      <c r="A25" s="18">
        <v>13</v>
      </c>
      <c r="B25" s="19" t="s">
        <v>29</v>
      </c>
      <c r="C25" s="18">
        <v>1</v>
      </c>
      <c r="D25" s="20" t="s">
        <v>30</v>
      </c>
      <c r="E25" s="18">
        <v>20</v>
      </c>
      <c r="F25" s="21"/>
      <c r="G25" s="18">
        <f t="shared" si="0"/>
        <v>0</v>
      </c>
    </row>
    <row r="26" spans="1:7" ht="50.25" customHeight="1">
      <c r="A26" s="18">
        <v>14</v>
      </c>
      <c r="B26" s="19" t="s">
        <v>31</v>
      </c>
      <c r="C26" s="18">
        <v>0.1</v>
      </c>
      <c r="D26" s="20" t="s">
        <v>32</v>
      </c>
      <c r="E26" s="18">
        <v>200</v>
      </c>
      <c r="F26" s="21"/>
      <c r="G26" s="18">
        <f t="shared" si="0"/>
        <v>0</v>
      </c>
    </row>
    <row r="27" spans="1:7" ht="25.5">
      <c r="A27" s="18">
        <v>15</v>
      </c>
      <c r="B27" s="19" t="s">
        <v>33</v>
      </c>
      <c r="C27" s="18">
        <v>5</v>
      </c>
      <c r="D27" s="20" t="s">
        <v>32</v>
      </c>
      <c r="E27" s="18">
        <v>4</v>
      </c>
      <c r="F27" s="21"/>
      <c r="G27" s="18">
        <f t="shared" si="0"/>
        <v>0</v>
      </c>
    </row>
    <row r="28" spans="1:7" ht="12.75">
      <c r="A28" s="18">
        <v>16</v>
      </c>
      <c r="B28" s="19" t="s">
        <v>34</v>
      </c>
      <c r="C28" s="18">
        <v>2.5</v>
      </c>
      <c r="D28" s="20" t="s">
        <v>35</v>
      </c>
      <c r="E28" s="18">
        <v>8</v>
      </c>
      <c r="F28" s="21"/>
      <c r="G28" s="18">
        <f t="shared" si="0"/>
        <v>0</v>
      </c>
    </row>
    <row r="29" spans="1:7" ht="12.75">
      <c r="A29" s="18">
        <v>17</v>
      </c>
      <c r="B29" s="19" t="s">
        <v>36</v>
      </c>
      <c r="C29" s="18">
        <v>2</v>
      </c>
      <c r="D29" s="20" t="s">
        <v>24</v>
      </c>
      <c r="E29" s="18">
        <v>10</v>
      </c>
      <c r="F29" s="21"/>
      <c r="G29" s="18">
        <f t="shared" si="0"/>
        <v>0</v>
      </c>
    </row>
    <row r="30" spans="1:7" ht="12.75">
      <c r="A30" s="18">
        <v>18</v>
      </c>
      <c r="B30" s="19" t="s">
        <v>37</v>
      </c>
      <c r="C30" s="18">
        <v>1</v>
      </c>
      <c r="D30" s="20" t="s">
        <v>38</v>
      </c>
      <c r="E30" s="18">
        <v>20</v>
      </c>
      <c r="F30" s="21"/>
      <c r="G30" s="18">
        <f t="shared" si="0"/>
        <v>0</v>
      </c>
    </row>
    <row r="31" spans="1:7" ht="12.75">
      <c r="A31" s="22">
        <f>CONCATENATE("Subtotal (Máximo - ",Máximo!$C$3,") :")</f>
        <v>0</v>
      </c>
      <c r="B31" s="22"/>
      <c r="C31" s="22"/>
      <c r="D31" s="22"/>
      <c r="E31" s="22"/>
      <c r="F31" s="22"/>
      <c r="G31" s="23">
        <f>IF(SUM(G13:G30)&lt;=Máximo!$C$3,SUM(G13:G30),Máximo!$C$3)</f>
        <v>0</v>
      </c>
    </row>
    <row r="32" spans="1:7" ht="15" customHeight="1">
      <c r="A32" s="17" t="s">
        <v>39</v>
      </c>
      <c r="B32" s="17"/>
      <c r="C32" s="17"/>
      <c r="D32" s="17"/>
      <c r="E32" s="17"/>
      <c r="F32" s="17"/>
      <c r="G32" s="17"/>
    </row>
    <row r="33" spans="1:7" ht="30.75" customHeight="1">
      <c r="A33" s="18">
        <v>19</v>
      </c>
      <c r="B33" s="19" t="s">
        <v>40</v>
      </c>
      <c r="C33" s="18">
        <v>1</v>
      </c>
      <c r="D33" s="20" t="s">
        <v>24</v>
      </c>
      <c r="E33" s="18">
        <v>10</v>
      </c>
      <c r="F33" s="21"/>
      <c r="G33" s="18">
        <f aca="true" t="shared" si="1" ref="G33:G35">IF(F33&lt;=E33,F33*C33,E33*C33)</f>
        <v>0</v>
      </c>
    </row>
    <row r="34" spans="1:7" ht="25.5" customHeight="1">
      <c r="A34" s="18">
        <v>20</v>
      </c>
      <c r="B34" s="19" t="s">
        <v>41</v>
      </c>
      <c r="C34" s="18">
        <v>5</v>
      </c>
      <c r="D34" s="20" t="s">
        <v>42</v>
      </c>
      <c r="E34" s="18">
        <v>2</v>
      </c>
      <c r="F34" s="21"/>
      <c r="G34" s="18">
        <f t="shared" si="1"/>
        <v>0</v>
      </c>
    </row>
    <row r="35" spans="1:7" s="28" customFormat="1" ht="27" customHeight="1">
      <c r="A35" s="24">
        <v>21</v>
      </c>
      <c r="B35" s="25" t="s">
        <v>43</v>
      </c>
      <c r="C35" s="24">
        <v>10</v>
      </c>
      <c r="D35" s="26" t="s">
        <v>42</v>
      </c>
      <c r="E35" s="24">
        <v>1</v>
      </c>
      <c r="F35" s="27"/>
      <c r="G35" s="18">
        <f t="shared" si="1"/>
        <v>0</v>
      </c>
    </row>
    <row r="36" spans="1:7" ht="12.75">
      <c r="A36" s="22">
        <f>CONCATENATE("Subtotal (Máximo - ",Máximo!$C$4,") :")</f>
        <v>0</v>
      </c>
      <c r="B36" s="22"/>
      <c r="C36" s="22"/>
      <c r="D36" s="22"/>
      <c r="E36" s="22"/>
      <c r="F36" s="22"/>
      <c r="G36" s="23">
        <f>IF(SUM(G33:G35)&lt;=Máximo!$C$4,SUM(G33:G35),Máximo!$C$4)</f>
        <v>0</v>
      </c>
    </row>
    <row r="37" spans="1:7" ht="15" customHeight="1">
      <c r="A37" s="17" t="s">
        <v>44</v>
      </c>
      <c r="B37" s="17"/>
      <c r="C37" s="17"/>
      <c r="D37" s="17"/>
      <c r="E37" s="17"/>
      <c r="F37" s="17"/>
      <c r="G37" s="17"/>
    </row>
    <row r="38" spans="1:7" ht="12.75">
      <c r="A38" s="18">
        <v>22</v>
      </c>
      <c r="B38" s="19" t="s">
        <v>45</v>
      </c>
      <c r="C38" s="18">
        <v>0.01</v>
      </c>
      <c r="D38" s="20" t="s">
        <v>46</v>
      </c>
      <c r="E38" s="18">
        <v>400</v>
      </c>
      <c r="F38" s="21"/>
      <c r="G38" s="18">
        <f aca="true" t="shared" si="2" ref="G38:G44">IF(F38&lt;=E38,F38*C38,E38*C38)</f>
        <v>0</v>
      </c>
    </row>
    <row r="39" spans="1:7" ht="12.75">
      <c r="A39" s="18">
        <v>23</v>
      </c>
      <c r="B39" s="19" t="s">
        <v>47</v>
      </c>
      <c r="C39" s="18">
        <v>0.02</v>
      </c>
      <c r="D39" s="20" t="s">
        <v>15</v>
      </c>
      <c r="E39" s="18">
        <v>200</v>
      </c>
      <c r="F39" s="21"/>
      <c r="G39" s="18">
        <f t="shared" si="2"/>
        <v>0</v>
      </c>
    </row>
    <row r="40" spans="1:7" ht="12.75">
      <c r="A40" s="18">
        <v>24</v>
      </c>
      <c r="B40" s="19" t="s">
        <v>48</v>
      </c>
      <c r="C40" s="18">
        <v>0.06</v>
      </c>
      <c r="D40" s="20" t="s">
        <v>15</v>
      </c>
      <c r="E40" s="18">
        <v>100</v>
      </c>
      <c r="F40" s="21"/>
      <c r="G40" s="18">
        <f t="shared" si="2"/>
        <v>0</v>
      </c>
    </row>
    <row r="41" spans="1:7" s="28" customFormat="1" ht="12.75">
      <c r="A41" s="18">
        <v>25</v>
      </c>
      <c r="B41" s="25" t="s">
        <v>49</v>
      </c>
      <c r="C41" s="18">
        <v>0.05</v>
      </c>
      <c r="D41" s="20" t="s">
        <v>15</v>
      </c>
      <c r="E41" s="18">
        <v>200</v>
      </c>
      <c r="F41" s="21"/>
      <c r="G41" s="18">
        <f t="shared" si="2"/>
        <v>0</v>
      </c>
    </row>
    <row r="42" spans="1:7" ht="12.75">
      <c r="A42" s="18">
        <v>26</v>
      </c>
      <c r="B42" s="19" t="s">
        <v>50</v>
      </c>
      <c r="C42" s="18">
        <v>0.08</v>
      </c>
      <c r="D42" s="20" t="s">
        <v>15</v>
      </c>
      <c r="E42" s="18">
        <v>125</v>
      </c>
      <c r="F42" s="21"/>
      <c r="G42" s="18">
        <f t="shared" si="2"/>
        <v>0</v>
      </c>
    </row>
    <row r="43" spans="1:7" ht="12.75">
      <c r="A43" s="18">
        <v>27</v>
      </c>
      <c r="B43" s="19" t="s">
        <v>51</v>
      </c>
      <c r="C43" s="18">
        <v>0.08</v>
      </c>
      <c r="D43" s="20" t="s">
        <v>15</v>
      </c>
      <c r="E43" s="18">
        <v>125</v>
      </c>
      <c r="F43" s="21"/>
      <c r="G43" s="18">
        <f t="shared" si="2"/>
        <v>0</v>
      </c>
    </row>
    <row r="44" spans="1:7" ht="12.75">
      <c r="A44" s="18">
        <v>28</v>
      </c>
      <c r="B44" s="19" t="s">
        <v>52</v>
      </c>
      <c r="C44" s="18">
        <v>0.08</v>
      </c>
      <c r="D44" s="20" t="s">
        <v>15</v>
      </c>
      <c r="E44" s="18">
        <v>125</v>
      </c>
      <c r="F44" s="21"/>
      <c r="G44" s="18">
        <f t="shared" si="2"/>
        <v>0</v>
      </c>
    </row>
    <row r="45" spans="1:7" ht="13.5" customHeight="1">
      <c r="A45" s="22">
        <f>CONCATENATE("Subtotal (Máximo - ",Máximo!$C$5,") :")</f>
        <v>0</v>
      </c>
      <c r="B45" s="22"/>
      <c r="C45" s="22"/>
      <c r="D45" s="22"/>
      <c r="E45" s="22"/>
      <c r="F45" s="22"/>
      <c r="G45" s="23">
        <f>IF(SUM(G38:G44)&lt;=Máximo!$C$5,SUM(G38:G44),Máximo!$C$5)</f>
        <v>0</v>
      </c>
    </row>
    <row r="46" spans="1:7" ht="33.75" customHeight="1">
      <c r="A46" s="17" t="s">
        <v>53</v>
      </c>
      <c r="B46" s="17"/>
      <c r="C46" s="17"/>
      <c r="D46" s="17"/>
      <c r="E46" s="17"/>
      <c r="F46" s="17"/>
      <c r="G46" s="17"/>
    </row>
    <row r="47" spans="1:7" ht="41.25" customHeight="1">
      <c r="A47" s="18">
        <v>29</v>
      </c>
      <c r="B47" s="19" t="s">
        <v>54</v>
      </c>
      <c r="C47" s="18">
        <v>0.1</v>
      </c>
      <c r="D47" s="20" t="s">
        <v>15</v>
      </c>
      <c r="E47" s="18">
        <v>100</v>
      </c>
      <c r="F47" s="21"/>
      <c r="G47" s="18">
        <f aca="true" t="shared" si="3" ref="G47:G55">IF(F47&lt;=E47,F47*C47,E47*C47)</f>
        <v>0</v>
      </c>
    </row>
    <row r="48" spans="1:7" ht="38.25" customHeight="1">
      <c r="A48" s="18">
        <v>30</v>
      </c>
      <c r="B48" s="19" t="s">
        <v>55</v>
      </c>
      <c r="C48" s="18">
        <v>0.05</v>
      </c>
      <c r="D48" s="20" t="s">
        <v>15</v>
      </c>
      <c r="E48" s="18">
        <v>100</v>
      </c>
      <c r="F48" s="21"/>
      <c r="G48" s="18">
        <f t="shared" si="3"/>
        <v>0</v>
      </c>
    </row>
    <row r="49" spans="1:7" ht="12.75">
      <c r="A49" s="18">
        <v>31</v>
      </c>
      <c r="B49" s="19" t="s">
        <v>56</v>
      </c>
      <c r="C49" s="18">
        <v>0.1</v>
      </c>
      <c r="D49" s="20" t="s">
        <v>15</v>
      </c>
      <c r="E49" s="18">
        <v>100</v>
      </c>
      <c r="F49" s="21"/>
      <c r="G49" s="18">
        <f t="shared" si="3"/>
        <v>0</v>
      </c>
    </row>
    <row r="50" spans="1:7" ht="12.75">
      <c r="A50" s="18">
        <v>32</v>
      </c>
      <c r="B50" s="19" t="s">
        <v>57</v>
      </c>
      <c r="C50" s="18">
        <v>0.05</v>
      </c>
      <c r="D50" s="20" t="s">
        <v>15</v>
      </c>
      <c r="E50" s="18">
        <v>100</v>
      </c>
      <c r="F50" s="21"/>
      <c r="G50" s="18">
        <f t="shared" si="3"/>
        <v>0</v>
      </c>
    </row>
    <row r="51" spans="1:7" ht="12.75">
      <c r="A51" s="18">
        <v>33</v>
      </c>
      <c r="B51" s="19" t="s">
        <v>58</v>
      </c>
      <c r="C51" s="18">
        <v>0.1</v>
      </c>
      <c r="D51" s="20" t="s">
        <v>15</v>
      </c>
      <c r="E51" s="18">
        <v>50</v>
      </c>
      <c r="F51" s="21"/>
      <c r="G51" s="18">
        <f t="shared" si="3"/>
        <v>0</v>
      </c>
    </row>
    <row r="52" spans="1:7" ht="12.75">
      <c r="A52" s="18">
        <v>34</v>
      </c>
      <c r="B52" s="19" t="s">
        <v>59</v>
      </c>
      <c r="C52" s="18">
        <v>1</v>
      </c>
      <c r="D52" s="20" t="s">
        <v>60</v>
      </c>
      <c r="E52" s="18">
        <v>10</v>
      </c>
      <c r="F52" s="21"/>
      <c r="G52" s="18">
        <f t="shared" si="3"/>
        <v>0</v>
      </c>
    </row>
    <row r="53" spans="1:7" ht="12.75">
      <c r="A53" s="18">
        <v>35</v>
      </c>
      <c r="B53" s="19" t="s">
        <v>61</v>
      </c>
      <c r="C53" s="18">
        <v>0.2</v>
      </c>
      <c r="D53" s="20" t="s">
        <v>15</v>
      </c>
      <c r="E53" s="18">
        <v>48</v>
      </c>
      <c r="F53" s="21"/>
      <c r="G53" s="18">
        <f t="shared" si="3"/>
        <v>0</v>
      </c>
    </row>
    <row r="54" spans="1:7" ht="12.75">
      <c r="A54" s="18">
        <v>36</v>
      </c>
      <c r="B54" s="19" t="s">
        <v>36</v>
      </c>
      <c r="C54" s="18">
        <v>1</v>
      </c>
      <c r="D54" s="20" t="s">
        <v>24</v>
      </c>
      <c r="E54" s="18">
        <v>10</v>
      </c>
      <c r="F54" s="21"/>
      <c r="G54" s="18">
        <f t="shared" si="3"/>
        <v>0</v>
      </c>
    </row>
    <row r="55" spans="1:7" ht="12.75">
      <c r="A55" s="18">
        <v>37</v>
      </c>
      <c r="B55" s="19" t="s">
        <v>62</v>
      </c>
      <c r="C55" s="18">
        <v>0.13</v>
      </c>
      <c r="D55" s="20" t="s">
        <v>15</v>
      </c>
      <c r="E55" s="18">
        <v>72</v>
      </c>
      <c r="F55" s="21"/>
      <c r="G55" s="18">
        <f t="shared" si="3"/>
        <v>0</v>
      </c>
    </row>
    <row r="56" spans="1:7" ht="12.75">
      <c r="A56" s="22">
        <f>CONCATENATE("Subtotal (Máximo - ",Máximo!$C$6,") :")</f>
        <v>0</v>
      </c>
      <c r="B56" s="22"/>
      <c r="C56" s="22"/>
      <c r="D56" s="22"/>
      <c r="E56" s="22"/>
      <c r="F56" s="22"/>
      <c r="G56" s="23">
        <f>IF(SUM(G47:G55)&lt;=Máximo!$C$6,SUM(G47:G55),Máximo!$C$6)</f>
        <v>0</v>
      </c>
    </row>
    <row r="57" spans="1:7" ht="15" customHeight="1">
      <c r="A57" s="17" t="s">
        <v>63</v>
      </c>
      <c r="B57" s="17"/>
      <c r="C57" s="17"/>
      <c r="D57" s="17"/>
      <c r="E57" s="17"/>
      <c r="F57" s="17"/>
      <c r="G57" s="17"/>
    </row>
    <row r="58" spans="1:7" ht="32.25" customHeight="1">
      <c r="A58" s="18">
        <v>38</v>
      </c>
      <c r="B58" s="19" t="s">
        <v>64</v>
      </c>
      <c r="C58" s="18">
        <v>0.25</v>
      </c>
      <c r="D58" s="20" t="s">
        <v>30</v>
      </c>
      <c r="E58" s="18">
        <v>40</v>
      </c>
      <c r="F58" s="21"/>
      <c r="G58" s="18">
        <f aca="true" t="shared" si="4" ref="G58:G59">IF(F58&lt;=E58,F58*C58,E58*C58)</f>
        <v>0</v>
      </c>
    </row>
    <row r="59" spans="1:7" ht="25.5">
      <c r="A59" s="18">
        <v>39</v>
      </c>
      <c r="B59" s="19" t="s">
        <v>65</v>
      </c>
      <c r="C59" s="18">
        <v>0.5</v>
      </c>
      <c r="D59" s="20" t="s">
        <v>66</v>
      </c>
      <c r="E59" s="18">
        <v>20</v>
      </c>
      <c r="F59" s="21"/>
      <c r="G59" s="18">
        <f t="shared" si="4"/>
        <v>0</v>
      </c>
    </row>
    <row r="60" spans="1:7" ht="13.5" customHeight="1">
      <c r="A60" s="22">
        <f>CONCATENATE("Subtotal (Máximo - ",Máximo!$C$7,") :")</f>
        <v>0</v>
      </c>
      <c r="B60" s="22"/>
      <c r="C60" s="22"/>
      <c r="D60" s="22"/>
      <c r="E60" s="22"/>
      <c r="F60" s="22"/>
      <c r="G60" s="23">
        <f>IF(SUM(G58:G59)&lt;=Máximo!$C$7,SUM(G58:G59),Máximo!$C$7)</f>
        <v>0</v>
      </c>
    </row>
    <row r="61" spans="1:7" ht="26.25" customHeight="1">
      <c r="A61" s="17" t="s">
        <v>67</v>
      </c>
      <c r="B61" s="17"/>
      <c r="C61" s="17"/>
      <c r="D61" s="17"/>
      <c r="E61" s="17"/>
      <c r="F61" s="17"/>
      <c r="G61" s="17"/>
    </row>
    <row r="62" spans="1:7" ht="12.75">
      <c r="A62" s="18">
        <v>40</v>
      </c>
      <c r="B62" s="19" t="s">
        <v>68</v>
      </c>
      <c r="C62" s="18">
        <v>0.42</v>
      </c>
      <c r="D62" s="20" t="s">
        <v>15</v>
      </c>
      <c r="E62" s="18">
        <v>48</v>
      </c>
      <c r="F62" s="21"/>
      <c r="G62" s="18">
        <f aca="true" t="shared" si="5" ref="G62:G66">IF(F62&lt;=E62,F62*C62,E62*C62)</f>
        <v>0</v>
      </c>
    </row>
    <row r="63" spans="1:7" ht="12.75">
      <c r="A63" s="18">
        <v>41</v>
      </c>
      <c r="B63" s="19" t="s">
        <v>69</v>
      </c>
      <c r="C63" s="18">
        <v>0.42</v>
      </c>
      <c r="D63" s="20" t="s">
        <v>15</v>
      </c>
      <c r="E63" s="18">
        <v>48</v>
      </c>
      <c r="F63" s="21"/>
      <c r="G63" s="18">
        <f t="shared" si="5"/>
        <v>0</v>
      </c>
    </row>
    <row r="64" spans="1:7" ht="12.75">
      <c r="A64" s="18">
        <v>42</v>
      </c>
      <c r="B64" s="19" t="s">
        <v>70</v>
      </c>
      <c r="C64" s="18">
        <v>0.28</v>
      </c>
      <c r="D64" s="20" t="s">
        <v>15</v>
      </c>
      <c r="E64" s="18">
        <v>72</v>
      </c>
      <c r="F64" s="21"/>
      <c r="G64" s="18">
        <f t="shared" si="5"/>
        <v>0</v>
      </c>
    </row>
    <row r="65" spans="1:7" ht="12.75">
      <c r="A65" s="18">
        <v>43</v>
      </c>
      <c r="B65" s="19" t="s">
        <v>71</v>
      </c>
      <c r="C65" s="18">
        <v>0.28</v>
      </c>
      <c r="D65" s="20" t="s">
        <v>15</v>
      </c>
      <c r="E65" s="18">
        <v>72</v>
      </c>
      <c r="F65" s="21"/>
      <c r="G65" s="18">
        <f t="shared" si="5"/>
        <v>0</v>
      </c>
    </row>
    <row r="66" spans="1:7" ht="25.5">
      <c r="A66" s="18">
        <v>44</v>
      </c>
      <c r="B66" s="19" t="s">
        <v>72</v>
      </c>
      <c r="C66" s="18">
        <v>0.21</v>
      </c>
      <c r="D66" s="18" t="s">
        <v>15</v>
      </c>
      <c r="E66" s="18">
        <v>96</v>
      </c>
      <c r="F66" s="18"/>
      <c r="G66" s="18">
        <f t="shared" si="5"/>
        <v>0</v>
      </c>
    </row>
    <row r="67" spans="1:7" ht="12.75">
      <c r="A67" s="22">
        <f>CONCATENATE("Subtotal (Máximo - ",Máximo!$C$8,") :")</f>
        <v>0</v>
      </c>
      <c r="B67" s="22"/>
      <c r="C67" s="22"/>
      <c r="D67" s="22"/>
      <c r="E67" s="22"/>
      <c r="F67" s="22"/>
      <c r="G67" s="23">
        <f>IF(SUM(G62:G66)&lt;=Máximo!$C$8,SUM(G62:G66),Máximo!$C$8)</f>
        <v>0</v>
      </c>
    </row>
    <row r="68" spans="1:7" ht="15" customHeight="1">
      <c r="A68" s="17" t="s">
        <v>73</v>
      </c>
      <c r="B68" s="17"/>
      <c r="C68" s="17"/>
      <c r="D68" s="17"/>
      <c r="E68" s="17"/>
      <c r="F68" s="17"/>
      <c r="G68" s="17"/>
    </row>
    <row r="69" spans="1:7" ht="12.75">
      <c r="A69" s="26">
        <v>45</v>
      </c>
      <c r="B69" s="19" t="s">
        <v>74</v>
      </c>
      <c r="C69" s="18">
        <v>0.7</v>
      </c>
      <c r="D69" s="20" t="s">
        <v>75</v>
      </c>
      <c r="E69" s="18">
        <v>15</v>
      </c>
      <c r="F69" s="21"/>
      <c r="G69" s="18">
        <f aca="true" t="shared" si="6" ref="G69:G77">IF(F69&lt;=E69,F69*C69,E69*C69)</f>
        <v>0</v>
      </c>
    </row>
    <row r="70" spans="1:7" ht="12.75">
      <c r="A70" s="26">
        <v>46</v>
      </c>
      <c r="B70" s="19" t="s">
        <v>76</v>
      </c>
      <c r="C70" s="18">
        <v>0.25</v>
      </c>
      <c r="D70" s="20" t="s">
        <v>75</v>
      </c>
      <c r="E70" s="18">
        <v>40</v>
      </c>
      <c r="F70" s="21"/>
      <c r="G70" s="18">
        <f t="shared" si="6"/>
        <v>0</v>
      </c>
    </row>
    <row r="71" spans="1:7" ht="12.75">
      <c r="A71" s="26">
        <v>47</v>
      </c>
      <c r="B71" s="19" t="s">
        <v>77</v>
      </c>
      <c r="C71" s="18">
        <v>0.5</v>
      </c>
      <c r="D71" s="20" t="s">
        <v>78</v>
      </c>
      <c r="E71" s="18">
        <v>20</v>
      </c>
      <c r="F71" s="21"/>
      <c r="G71" s="18">
        <f t="shared" si="6"/>
        <v>0</v>
      </c>
    </row>
    <row r="72" spans="1:7" ht="12.75">
      <c r="A72" s="26">
        <v>48</v>
      </c>
      <c r="B72" s="19" t="s">
        <v>79</v>
      </c>
      <c r="C72" s="18">
        <v>0.25</v>
      </c>
      <c r="D72" s="20" t="s">
        <v>80</v>
      </c>
      <c r="E72" s="18">
        <v>40</v>
      </c>
      <c r="F72" s="21"/>
      <c r="G72" s="18">
        <f t="shared" si="6"/>
        <v>0</v>
      </c>
    </row>
    <row r="73" spans="1:7" ht="12.75">
      <c r="A73" s="26">
        <v>49</v>
      </c>
      <c r="B73" s="19" t="s">
        <v>81</v>
      </c>
      <c r="C73" s="18">
        <v>0.17</v>
      </c>
      <c r="D73" s="20" t="s">
        <v>75</v>
      </c>
      <c r="E73" s="18">
        <v>60</v>
      </c>
      <c r="F73" s="21"/>
      <c r="G73" s="18">
        <f t="shared" si="6"/>
        <v>0</v>
      </c>
    </row>
    <row r="74" spans="1:7" ht="12.75">
      <c r="A74" s="26">
        <v>50</v>
      </c>
      <c r="B74" s="19" t="s">
        <v>82</v>
      </c>
      <c r="C74" s="18">
        <v>0.13</v>
      </c>
      <c r="D74" s="20" t="s">
        <v>75</v>
      </c>
      <c r="E74" s="18">
        <v>80</v>
      </c>
      <c r="F74" s="21"/>
      <c r="G74" s="18">
        <f t="shared" si="6"/>
        <v>0</v>
      </c>
    </row>
    <row r="75" spans="1:7" ht="12.75">
      <c r="A75" s="26">
        <v>51</v>
      </c>
      <c r="B75" s="19" t="s">
        <v>83</v>
      </c>
      <c r="C75" s="18">
        <v>0.25</v>
      </c>
      <c r="D75" s="20" t="s">
        <v>80</v>
      </c>
      <c r="E75" s="18">
        <v>40</v>
      </c>
      <c r="F75" s="21"/>
      <c r="G75" s="18">
        <f t="shared" si="6"/>
        <v>0</v>
      </c>
    </row>
    <row r="76" spans="1:7" ht="12.75">
      <c r="A76" s="26">
        <v>52</v>
      </c>
      <c r="B76" s="19" t="s">
        <v>84</v>
      </c>
      <c r="C76" s="18">
        <v>0.13</v>
      </c>
      <c r="D76" s="20" t="s">
        <v>85</v>
      </c>
      <c r="E76" s="18">
        <v>80</v>
      </c>
      <c r="F76" s="21"/>
      <c r="G76" s="18">
        <f t="shared" si="6"/>
        <v>0</v>
      </c>
    </row>
    <row r="77" spans="1:7" ht="12.75">
      <c r="A77" s="26">
        <v>53</v>
      </c>
      <c r="B77" s="19" t="s">
        <v>86</v>
      </c>
      <c r="C77" s="18">
        <v>0.13</v>
      </c>
      <c r="D77" s="20" t="s">
        <v>80</v>
      </c>
      <c r="E77" s="18">
        <v>80</v>
      </c>
      <c r="F77" s="21"/>
      <c r="G77" s="18">
        <f t="shared" si="6"/>
        <v>0</v>
      </c>
    </row>
    <row r="78" spans="1:7" ht="12.75">
      <c r="A78" s="22">
        <f>CONCATENATE("Subtotal (Máximo - ",Máximo!$C$9,") :")</f>
        <v>0</v>
      </c>
      <c r="B78" s="22"/>
      <c r="C78" s="22"/>
      <c r="D78" s="22"/>
      <c r="E78" s="22"/>
      <c r="F78" s="22"/>
      <c r="G78" s="23">
        <f>IF(SUM(G69:G77)&lt;=Máximo!$C$9,SUM(G69:G77),Máximo!$C$9)</f>
        <v>0</v>
      </c>
    </row>
    <row r="79" spans="1:7" ht="27" customHeight="1">
      <c r="A79" s="17" t="s">
        <v>87</v>
      </c>
      <c r="B79" s="17"/>
      <c r="C79" s="17"/>
      <c r="D79" s="17"/>
      <c r="E79" s="17"/>
      <c r="F79" s="17"/>
      <c r="G79" s="17"/>
    </row>
    <row r="80" spans="1:7" s="28" customFormat="1" ht="12.75">
      <c r="A80" s="24">
        <v>54</v>
      </c>
      <c r="B80" s="25" t="s">
        <v>88</v>
      </c>
      <c r="C80" s="24">
        <v>10</v>
      </c>
      <c r="D80" s="26" t="s">
        <v>89</v>
      </c>
      <c r="E80" s="24">
        <v>1</v>
      </c>
      <c r="F80" s="27"/>
      <c r="G80" s="18">
        <f>IF(F80&lt;=E80,F80*C80,E80*C80)</f>
        <v>0</v>
      </c>
    </row>
    <row r="81" spans="1:7" ht="12.75">
      <c r="A81" s="22">
        <f>CONCATENATE("Subtotal (Máximo - ",Máximo!$C$10,") :")</f>
        <v>0</v>
      </c>
      <c r="B81" s="22"/>
      <c r="C81" s="22"/>
      <c r="D81" s="22"/>
      <c r="E81" s="22"/>
      <c r="F81" s="22"/>
      <c r="G81" s="23">
        <f>IF(SUM(G80)&lt;=Máximo!$C$10,SUM(G80),Máximo!$C$10)</f>
        <v>0</v>
      </c>
    </row>
    <row r="82" spans="1:7" ht="12.75">
      <c r="A82" s="29">
        <f>CONCATENATE("Total (Máximo - ",Máximo!$C$11,") :")</f>
        <v>0</v>
      </c>
      <c r="B82" s="29"/>
      <c r="C82" s="29"/>
      <c r="D82" s="29"/>
      <c r="E82" s="29"/>
      <c r="F82" s="29"/>
      <c r="G82" s="30">
        <f>G31+G36+G45+G56+G60+G67+G78+G81</f>
        <v>0</v>
      </c>
    </row>
  </sheetData>
  <sheetProtection selectLockedCells="1" selectUnlockedCells="1"/>
  <mergeCells count="24">
    <mergeCell ref="A1:G1"/>
    <mergeCell ref="A2:G2"/>
    <mergeCell ref="A3:G3"/>
    <mergeCell ref="A4:G4"/>
    <mergeCell ref="A6:G6"/>
    <mergeCell ref="A8:G8"/>
    <mergeCell ref="A10:G10"/>
    <mergeCell ref="A12:G12"/>
    <mergeCell ref="A31:F31"/>
    <mergeCell ref="A32:G32"/>
    <mergeCell ref="A36:F36"/>
    <mergeCell ref="A37:G37"/>
    <mergeCell ref="A45:F45"/>
    <mergeCell ref="A46:G46"/>
    <mergeCell ref="A56:F56"/>
    <mergeCell ref="A57:G57"/>
    <mergeCell ref="A60:F60"/>
    <mergeCell ref="A61:G61"/>
    <mergeCell ref="A67:F67"/>
    <mergeCell ref="A68:G68"/>
    <mergeCell ref="A78:F78"/>
    <mergeCell ref="A79:G79"/>
    <mergeCell ref="A81:F81"/>
    <mergeCell ref="A82:F82"/>
  </mergeCells>
  <printOptions/>
  <pageMargins left="0.5118055555555556" right="0.5118055555555556" top="0.7875000000000001" bottom="0.7875" header="0.31527777777777777" footer="0.5118110236220472"/>
  <pageSetup fitToHeight="0" fitToWidth="1" horizontalDpi="300" verticalDpi="300" orientation="landscape" paperSize="9"/>
  <headerFooter alignWithMargins="0">
    <oddHeader>&amp;C&amp;A</oddHead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SheetLayoutView="80" workbookViewId="0" topLeftCell="A25">
      <selection activeCell="A60" sqref="A60"/>
    </sheetView>
  </sheetViews>
  <sheetFormatPr defaultColWidth="9.140625" defaultRowHeight="15"/>
  <cols>
    <col min="1" max="1" width="8.140625" style="1" customWidth="1"/>
    <col min="2" max="2" width="86.00390625" style="1" customWidth="1"/>
    <col min="3" max="3" width="11.7109375" style="1" customWidth="1"/>
    <col min="4" max="4" width="16.8515625" style="1" customWidth="1"/>
    <col min="5" max="5" width="13.7109375" style="1" customWidth="1"/>
    <col min="6" max="6" width="12.140625" style="1" customWidth="1"/>
    <col min="7" max="7" width="12.8515625" style="1" customWidth="1"/>
    <col min="8" max="16384" width="11.421875" style="1" customWidth="1"/>
  </cols>
  <sheetData>
    <row r="1" spans="1:7" ht="15" customHeight="1">
      <c r="A1" s="3" t="s">
        <v>0</v>
      </c>
      <c r="B1" s="3"/>
      <c r="C1" s="3"/>
      <c r="D1" s="3"/>
      <c r="E1" s="3"/>
      <c r="F1" s="3"/>
      <c r="G1" s="3"/>
    </row>
    <row r="2" spans="1:7" ht="15" customHeight="1">
      <c r="A2" s="4" t="s">
        <v>1</v>
      </c>
      <c r="B2" s="4"/>
      <c r="C2" s="4"/>
      <c r="D2" s="4"/>
      <c r="E2" s="4"/>
      <c r="F2" s="4"/>
      <c r="G2" s="4"/>
    </row>
    <row r="3" spans="1:7" ht="15" customHeight="1">
      <c r="A3" s="4" t="s">
        <v>2</v>
      </c>
      <c r="B3" s="4"/>
      <c r="C3" s="4"/>
      <c r="D3" s="4"/>
      <c r="E3" s="4"/>
      <c r="F3" s="4"/>
      <c r="G3" s="4"/>
    </row>
    <row r="4" spans="1:7" ht="15" customHeight="1">
      <c r="A4" s="5" t="s">
        <v>3</v>
      </c>
      <c r="B4" s="5"/>
      <c r="C4" s="5"/>
      <c r="D4" s="5"/>
      <c r="E4" s="5"/>
      <c r="F4" s="5"/>
      <c r="G4" s="5"/>
    </row>
    <row r="5" spans="1:7" ht="15" customHeight="1">
      <c r="A5" s="6"/>
      <c r="B5" s="7"/>
      <c r="C5" s="7"/>
      <c r="D5" s="7"/>
      <c r="E5" s="7"/>
      <c r="F5" s="7"/>
      <c r="G5" s="8"/>
    </row>
    <row r="6" spans="1:7" ht="15.75" customHeight="1">
      <c r="A6" s="9" t="s">
        <v>4</v>
      </c>
      <c r="B6" s="9"/>
      <c r="C6" s="9"/>
      <c r="D6" s="9"/>
      <c r="E6" s="9"/>
      <c r="F6" s="9"/>
      <c r="G6" s="9"/>
    </row>
    <row r="7" spans="1:7" ht="15" customHeight="1">
      <c r="A7" s="6"/>
      <c r="B7" s="7"/>
      <c r="C7" s="7"/>
      <c r="D7" s="7"/>
      <c r="E7" s="7"/>
      <c r="F7" s="7"/>
      <c r="G7" s="8"/>
    </row>
    <row r="8" spans="1:7" ht="23.25" customHeight="1">
      <c r="A8" s="10" t="s">
        <v>5</v>
      </c>
      <c r="B8" s="10"/>
      <c r="C8" s="10"/>
      <c r="D8" s="10"/>
      <c r="E8" s="10"/>
      <c r="F8" s="10"/>
      <c r="G8" s="10"/>
    </row>
    <row r="9" spans="1:7" ht="15" customHeight="1">
      <c r="A9" s="6"/>
      <c r="B9" s="7"/>
      <c r="C9" s="7"/>
      <c r="D9" s="7"/>
      <c r="E9" s="7"/>
      <c r="F9" s="7"/>
      <c r="G9" s="8"/>
    </row>
    <row r="10" spans="1:7" ht="12.75">
      <c r="A10" s="11" t="s">
        <v>90</v>
      </c>
      <c r="B10" s="11"/>
      <c r="C10" s="11"/>
      <c r="D10" s="11"/>
      <c r="E10" s="11"/>
      <c r="F10" s="11"/>
      <c r="G10" s="11"/>
    </row>
    <row r="11" spans="1:7" ht="38.25">
      <c r="A11" s="31"/>
      <c r="B11" s="32" t="s">
        <v>91</v>
      </c>
      <c r="C11" s="33" t="s">
        <v>8</v>
      </c>
      <c r="D11" s="34" t="s">
        <v>9</v>
      </c>
      <c r="E11" s="35" t="s">
        <v>10</v>
      </c>
      <c r="F11" s="33" t="s">
        <v>11</v>
      </c>
      <c r="G11" s="33" t="s">
        <v>12</v>
      </c>
    </row>
    <row r="12" spans="1:7" ht="15" customHeight="1">
      <c r="A12" s="17" t="s">
        <v>92</v>
      </c>
      <c r="B12" s="17"/>
      <c r="C12" s="17"/>
      <c r="D12" s="17"/>
      <c r="E12" s="17"/>
      <c r="F12" s="17"/>
      <c r="G12" s="17"/>
    </row>
    <row r="13" spans="1:7" ht="25.5">
      <c r="A13" s="18">
        <v>1</v>
      </c>
      <c r="B13" s="19" t="s">
        <v>93</v>
      </c>
      <c r="C13" s="18">
        <v>0.5</v>
      </c>
      <c r="D13" s="20" t="s">
        <v>94</v>
      </c>
      <c r="E13" s="18">
        <v>40</v>
      </c>
      <c r="F13" s="21"/>
      <c r="G13" s="18">
        <f aca="true" t="shared" si="0" ref="G13:G19">IF(F13&lt;=E13,F13*C13,E13*C13)</f>
        <v>0</v>
      </c>
    </row>
    <row r="14" spans="1:7" ht="25.5">
      <c r="A14" s="18">
        <v>2</v>
      </c>
      <c r="B14" s="19" t="s">
        <v>95</v>
      </c>
      <c r="C14" s="18">
        <v>1</v>
      </c>
      <c r="D14" s="20" t="s">
        <v>94</v>
      </c>
      <c r="E14" s="18">
        <v>20</v>
      </c>
      <c r="F14" s="21"/>
      <c r="G14" s="18">
        <f t="shared" si="0"/>
        <v>0</v>
      </c>
    </row>
    <row r="15" spans="1:7" ht="25.5">
      <c r="A15" s="18">
        <v>3</v>
      </c>
      <c r="B15" s="19" t="s">
        <v>96</v>
      </c>
      <c r="C15" s="18">
        <v>1</v>
      </c>
      <c r="D15" s="20" t="s">
        <v>94</v>
      </c>
      <c r="E15" s="18">
        <v>20</v>
      </c>
      <c r="F15" s="21"/>
      <c r="G15" s="18">
        <f t="shared" si="0"/>
        <v>0</v>
      </c>
    </row>
    <row r="16" spans="1:7" ht="25.5">
      <c r="A16" s="18">
        <v>4</v>
      </c>
      <c r="B16" s="19" t="s">
        <v>97</v>
      </c>
      <c r="C16" s="18">
        <v>0.65</v>
      </c>
      <c r="D16" s="20" t="s">
        <v>94</v>
      </c>
      <c r="E16" s="18">
        <v>30</v>
      </c>
      <c r="F16" s="21"/>
      <c r="G16" s="18">
        <f t="shared" si="0"/>
        <v>0</v>
      </c>
    </row>
    <row r="17" spans="1:7" ht="25.5">
      <c r="A17" s="18">
        <v>5</v>
      </c>
      <c r="B17" s="19" t="s">
        <v>98</v>
      </c>
      <c r="C17" s="18">
        <v>0.33</v>
      </c>
      <c r="D17" s="20" t="s">
        <v>94</v>
      </c>
      <c r="E17" s="18">
        <v>60</v>
      </c>
      <c r="F17" s="21"/>
      <c r="G17" s="18">
        <f t="shared" si="0"/>
        <v>0</v>
      </c>
    </row>
    <row r="18" spans="1:7" s="28" customFormat="1" ht="12.75">
      <c r="A18" s="24">
        <v>6</v>
      </c>
      <c r="B18" s="25" t="s">
        <v>99</v>
      </c>
      <c r="C18" s="18">
        <v>0.5</v>
      </c>
      <c r="D18" s="20" t="s">
        <v>100</v>
      </c>
      <c r="E18" s="18">
        <v>40</v>
      </c>
      <c r="F18" s="21"/>
      <c r="G18" s="18">
        <f t="shared" si="0"/>
        <v>0</v>
      </c>
    </row>
    <row r="19" spans="1:7" ht="12.75">
      <c r="A19" s="18">
        <v>7</v>
      </c>
      <c r="B19" s="19" t="s">
        <v>101</v>
      </c>
      <c r="C19" s="18">
        <v>0.17</v>
      </c>
      <c r="D19" s="20" t="s">
        <v>15</v>
      </c>
      <c r="E19" s="18">
        <v>120</v>
      </c>
      <c r="F19" s="21"/>
      <c r="G19" s="18">
        <f t="shared" si="0"/>
        <v>0</v>
      </c>
    </row>
    <row r="20" spans="1:7" ht="12.75">
      <c r="A20" s="22">
        <f>CONCATENATE("Subtotal (Máximo - ",Máximo!$C$13,") :")</f>
        <v>0</v>
      </c>
      <c r="B20" s="22"/>
      <c r="C20" s="22"/>
      <c r="D20" s="22"/>
      <c r="E20" s="22"/>
      <c r="F20" s="22"/>
      <c r="G20" s="23">
        <f>IF(SUM(G13:G19)&lt;=Máximo!$C$13,SUM(G13:G19),Máximo!$C$13)</f>
        <v>0</v>
      </c>
    </row>
    <row r="21" spans="1:7" ht="15" customHeight="1">
      <c r="A21" s="17" t="s">
        <v>102</v>
      </c>
      <c r="B21" s="17"/>
      <c r="C21" s="17"/>
      <c r="D21" s="17"/>
      <c r="E21" s="17"/>
      <c r="F21" s="17"/>
      <c r="G21" s="17"/>
    </row>
    <row r="22" spans="1:7" ht="12.75">
      <c r="A22" s="18">
        <v>8</v>
      </c>
      <c r="B22" s="19" t="s">
        <v>103</v>
      </c>
      <c r="C22" s="20">
        <v>10</v>
      </c>
      <c r="D22" s="20" t="s">
        <v>104</v>
      </c>
      <c r="E22" s="20">
        <v>1</v>
      </c>
      <c r="F22" s="20"/>
      <c r="G22" s="20">
        <f>IF(F22&lt;=E22,F22*C22,E22*C22)</f>
        <v>0</v>
      </c>
    </row>
    <row r="23" spans="1:7" ht="25.5">
      <c r="A23" s="18">
        <v>9</v>
      </c>
      <c r="B23" s="19" t="s">
        <v>105</v>
      </c>
      <c r="C23" s="20">
        <v>2</v>
      </c>
      <c r="D23" s="20" t="s">
        <v>106</v>
      </c>
      <c r="E23" s="20">
        <v>5</v>
      </c>
      <c r="F23" s="20"/>
      <c r="G23" s="20"/>
    </row>
    <row r="24" spans="1:7" s="36" customFormat="1" ht="24" customHeight="1">
      <c r="A24" s="18">
        <v>10</v>
      </c>
      <c r="B24" s="19" t="s">
        <v>107</v>
      </c>
      <c r="C24" s="20">
        <v>1</v>
      </c>
      <c r="D24" s="20" t="s">
        <v>106</v>
      </c>
      <c r="E24" s="20">
        <v>5</v>
      </c>
      <c r="F24" s="20"/>
      <c r="G24" s="20">
        <f>IF(F23&lt;=E23,F23*C23,E23*C23)</f>
        <v>0</v>
      </c>
    </row>
    <row r="25" spans="1:7" ht="12.75">
      <c r="A25" s="22">
        <f>CONCATENATE("Subtotal (Máximo - ",Máximo!$C$14,") :")</f>
        <v>0</v>
      </c>
      <c r="B25" s="22"/>
      <c r="C25" s="22"/>
      <c r="D25" s="22"/>
      <c r="E25" s="22"/>
      <c r="F25" s="22"/>
      <c r="G25" s="23">
        <f>IF(SUM(G22:G24)&lt;=Máximo!$C$14,SUM(G22:G24),Máximo!$C$14)</f>
        <v>0</v>
      </c>
    </row>
    <row r="26" spans="1:7" ht="15" customHeight="1">
      <c r="A26" s="17" t="s">
        <v>108</v>
      </c>
      <c r="B26" s="17"/>
      <c r="C26" s="17"/>
      <c r="D26" s="17"/>
      <c r="E26" s="17"/>
      <c r="F26" s="17"/>
      <c r="G26" s="17"/>
    </row>
    <row r="27" spans="1:7" ht="25.5">
      <c r="A27" s="18">
        <v>11</v>
      </c>
      <c r="B27" s="19" t="s">
        <v>109</v>
      </c>
      <c r="C27" s="18">
        <v>0.17</v>
      </c>
      <c r="D27" s="20" t="s">
        <v>75</v>
      </c>
      <c r="E27" s="18">
        <v>60</v>
      </c>
      <c r="F27" s="21"/>
      <c r="G27" s="18">
        <f aca="true" t="shared" si="1" ref="G27:G30">IF(F27&lt;=E27,F27*C27,E27*C27)</f>
        <v>0</v>
      </c>
    </row>
    <row r="28" spans="1:7" ht="12.75">
      <c r="A28" s="18">
        <v>12</v>
      </c>
      <c r="B28" s="19" t="s">
        <v>110</v>
      </c>
      <c r="C28" s="18">
        <v>0.17</v>
      </c>
      <c r="D28" s="20" t="s">
        <v>15</v>
      </c>
      <c r="E28" s="18">
        <v>60</v>
      </c>
      <c r="F28" s="21"/>
      <c r="G28" s="18">
        <f t="shared" si="1"/>
        <v>0</v>
      </c>
    </row>
    <row r="29" spans="1:7" ht="12.75">
      <c r="A29" s="18">
        <v>13</v>
      </c>
      <c r="B29" s="19" t="s">
        <v>111</v>
      </c>
      <c r="C29" s="18">
        <v>0.5</v>
      </c>
      <c r="D29" s="20" t="s">
        <v>78</v>
      </c>
      <c r="E29" s="18">
        <v>20</v>
      </c>
      <c r="F29" s="21"/>
      <c r="G29" s="18">
        <f t="shared" si="1"/>
        <v>0</v>
      </c>
    </row>
    <row r="30" spans="1:7" ht="12.75">
      <c r="A30" s="18">
        <v>14</v>
      </c>
      <c r="B30" s="19" t="s">
        <v>112</v>
      </c>
      <c r="C30" s="18">
        <v>0.34</v>
      </c>
      <c r="D30" s="20" t="s">
        <v>80</v>
      </c>
      <c r="E30" s="18">
        <v>30</v>
      </c>
      <c r="F30" s="21"/>
      <c r="G30" s="37">
        <f t="shared" si="1"/>
        <v>0</v>
      </c>
    </row>
    <row r="31" spans="1:7" ht="12.75">
      <c r="A31" s="22">
        <f>CONCATENATE("Subtotal (Máximo - ",Máximo!$C$15,") :")</f>
        <v>0</v>
      </c>
      <c r="B31" s="22"/>
      <c r="C31" s="22"/>
      <c r="D31" s="22"/>
      <c r="E31" s="22"/>
      <c r="F31" s="22"/>
      <c r="G31" s="23">
        <f>IF(SUM(G27:G30)&lt;=Máximo!$C$15,SUM(G27:G30),Máximo!$C$15)</f>
        <v>0</v>
      </c>
    </row>
    <row r="32" spans="1:7" ht="15" customHeight="1">
      <c r="A32" s="17" t="s">
        <v>113</v>
      </c>
      <c r="B32" s="17"/>
      <c r="C32" s="17"/>
      <c r="D32" s="17"/>
      <c r="E32" s="17"/>
      <c r="F32" s="17"/>
      <c r="G32" s="17"/>
    </row>
    <row r="33" spans="1:7" ht="12.75">
      <c r="A33" s="18">
        <v>15</v>
      </c>
      <c r="B33" s="19" t="s">
        <v>114</v>
      </c>
      <c r="C33" s="18">
        <v>5</v>
      </c>
      <c r="D33" s="20" t="s">
        <v>115</v>
      </c>
      <c r="E33" s="18">
        <v>4</v>
      </c>
      <c r="F33" s="21"/>
      <c r="G33" s="18">
        <f aca="true" t="shared" si="2" ref="G33:G40">IF(F33&lt;=E33,F33*C33,E33*C33)</f>
        <v>0</v>
      </c>
    </row>
    <row r="34" spans="1:7" s="28" customFormat="1" ht="38.25">
      <c r="A34" s="24">
        <v>16</v>
      </c>
      <c r="B34" s="19" t="s">
        <v>116</v>
      </c>
      <c r="C34" s="18">
        <v>5</v>
      </c>
      <c r="D34" s="20" t="s">
        <v>115</v>
      </c>
      <c r="E34" s="18">
        <v>4</v>
      </c>
      <c r="F34" s="21"/>
      <c r="G34" s="18">
        <f t="shared" si="2"/>
        <v>0</v>
      </c>
    </row>
    <row r="35" spans="1:7" ht="12.75">
      <c r="A35" s="18">
        <v>17</v>
      </c>
      <c r="B35" s="19" t="s">
        <v>117</v>
      </c>
      <c r="C35" s="18">
        <v>2.5</v>
      </c>
      <c r="D35" s="20" t="s">
        <v>115</v>
      </c>
      <c r="E35" s="18">
        <v>8</v>
      </c>
      <c r="F35" s="21"/>
      <c r="G35" s="18">
        <f t="shared" si="2"/>
        <v>0</v>
      </c>
    </row>
    <row r="36" spans="1:7" ht="25.5">
      <c r="A36" s="18">
        <v>18</v>
      </c>
      <c r="B36" s="19" t="s">
        <v>118</v>
      </c>
      <c r="C36" s="18">
        <v>0.21</v>
      </c>
      <c r="D36" s="20" t="s">
        <v>119</v>
      </c>
      <c r="E36" s="18">
        <v>96</v>
      </c>
      <c r="F36" s="21"/>
      <c r="G36" s="18">
        <f t="shared" si="2"/>
        <v>0</v>
      </c>
    </row>
    <row r="37" spans="1:7" ht="12.75">
      <c r="A37" s="18">
        <v>19</v>
      </c>
      <c r="B37" s="19" t="s">
        <v>120</v>
      </c>
      <c r="C37" s="18">
        <v>0.16</v>
      </c>
      <c r="D37" s="20" t="s">
        <v>15</v>
      </c>
      <c r="E37" s="18">
        <v>125</v>
      </c>
      <c r="F37" s="21"/>
      <c r="G37" s="18">
        <f t="shared" si="2"/>
        <v>0</v>
      </c>
    </row>
    <row r="38" spans="1:7" ht="12.75">
      <c r="A38" s="18">
        <v>20</v>
      </c>
      <c r="B38" s="19" t="s">
        <v>121</v>
      </c>
      <c r="C38" s="18">
        <v>0.16</v>
      </c>
      <c r="D38" s="20" t="s">
        <v>15</v>
      </c>
      <c r="E38" s="18">
        <v>125</v>
      </c>
      <c r="F38" s="21"/>
      <c r="G38" s="18">
        <f t="shared" si="2"/>
        <v>0</v>
      </c>
    </row>
    <row r="39" spans="1:7" ht="12.75">
      <c r="A39" s="24">
        <v>21</v>
      </c>
      <c r="B39" s="19" t="s">
        <v>122</v>
      </c>
      <c r="C39" s="18">
        <v>0.16</v>
      </c>
      <c r="D39" s="20" t="s">
        <v>15</v>
      </c>
      <c r="E39" s="18">
        <v>125</v>
      </c>
      <c r="F39" s="21"/>
      <c r="G39" s="18">
        <f t="shared" si="2"/>
        <v>0</v>
      </c>
    </row>
    <row r="40" spans="1:7" ht="12.75">
      <c r="A40" s="18">
        <v>22</v>
      </c>
      <c r="B40" s="19" t="s">
        <v>123</v>
      </c>
      <c r="C40" s="18">
        <v>1</v>
      </c>
      <c r="D40" s="20" t="s">
        <v>124</v>
      </c>
      <c r="E40" s="18">
        <v>20</v>
      </c>
      <c r="F40" s="21"/>
      <c r="G40" s="18">
        <f t="shared" si="2"/>
        <v>0</v>
      </c>
    </row>
    <row r="41" spans="1:7" ht="12.75">
      <c r="A41" s="22">
        <f>CONCATENATE("Subtotal (Máximo - ",Máximo!$C$16,") :")</f>
        <v>0</v>
      </c>
      <c r="B41" s="22"/>
      <c r="C41" s="22"/>
      <c r="D41" s="22"/>
      <c r="E41" s="22"/>
      <c r="F41" s="22"/>
      <c r="G41" s="23">
        <f>IF(SUM(G33:G40)&lt;=Máximo!$C$16,SUM(G33:G40),Máximo!$C$16)</f>
        <v>0</v>
      </c>
    </row>
    <row r="42" spans="1:7" ht="15" customHeight="1">
      <c r="A42" s="17" t="s">
        <v>125</v>
      </c>
      <c r="B42" s="17"/>
      <c r="C42" s="17"/>
      <c r="D42" s="17"/>
      <c r="E42" s="17"/>
      <c r="F42" s="17"/>
      <c r="G42" s="17"/>
    </row>
    <row r="43" spans="1:7" ht="12.75">
      <c r="A43" s="18">
        <v>23</v>
      </c>
      <c r="B43" s="19" t="s">
        <v>126</v>
      </c>
      <c r="C43" s="18">
        <v>2.5</v>
      </c>
      <c r="D43" s="20" t="s">
        <v>115</v>
      </c>
      <c r="E43" s="18">
        <v>4</v>
      </c>
      <c r="F43" s="21"/>
      <c r="G43" s="18">
        <f aca="true" t="shared" si="3" ref="G43:G47">IF(F43&lt;=E43,F43*C43,E43*C43)</f>
        <v>0</v>
      </c>
    </row>
    <row r="44" spans="1:7" ht="12.75">
      <c r="A44" s="18">
        <v>24</v>
      </c>
      <c r="B44" s="19" t="s">
        <v>127</v>
      </c>
      <c r="C44" s="18">
        <v>1.25</v>
      </c>
      <c r="D44" s="20" t="s">
        <v>115</v>
      </c>
      <c r="E44" s="18">
        <v>8</v>
      </c>
      <c r="F44" s="21"/>
      <c r="G44" s="18">
        <f t="shared" si="3"/>
        <v>0</v>
      </c>
    </row>
    <row r="45" spans="1:7" ht="12.75">
      <c r="A45" s="18">
        <v>25</v>
      </c>
      <c r="B45" s="19" t="s">
        <v>128</v>
      </c>
      <c r="C45" s="18">
        <v>0.33</v>
      </c>
      <c r="D45" s="20" t="s">
        <v>75</v>
      </c>
      <c r="E45" s="18">
        <v>30</v>
      </c>
      <c r="F45" s="21"/>
      <c r="G45" s="18">
        <f t="shared" si="3"/>
        <v>0</v>
      </c>
    </row>
    <row r="46" spans="1:7" ht="12.75">
      <c r="A46" s="18">
        <v>26</v>
      </c>
      <c r="B46" s="19" t="s">
        <v>129</v>
      </c>
      <c r="C46" s="18">
        <v>0.1</v>
      </c>
      <c r="D46" s="20" t="s">
        <v>130</v>
      </c>
      <c r="E46" s="18">
        <v>100</v>
      </c>
      <c r="F46" s="38"/>
      <c r="G46" s="18">
        <f t="shared" si="3"/>
        <v>0</v>
      </c>
    </row>
    <row r="47" spans="1:7" s="39" customFormat="1" ht="25.5">
      <c r="A47" s="18">
        <v>27</v>
      </c>
      <c r="B47" s="19" t="s">
        <v>131</v>
      </c>
      <c r="C47" s="18">
        <v>2.5</v>
      </c>
      <c r="D47" s="18" t="s">
        <v>115</v>
      </c>
      <c r="E47" s="18">
        <v>4</v>
      </c>
      <c r="F47" s="18"/>
      <c r="G47" s="18">
        <f t="shared" si="3"/>
        <v>0</v>
      </c>
    </row>
    <row r="48" spans="1:7" ht="12.75">
      <c r="A48" s="22">
        <f>CONCATENATE("Subtotal (Máximo - ",Máximo!$C$17,") :")</f>
        <v>0</v>
      </c>
      <c r="B48" s="22"/>
      <c r="C48" s="22"/>
      <c r="D48" s="22"/>
      <c r="E48" s="22"/>
      <c r="F48" s="22"/>
      <c r="G48" s="23">
        <f>IF(SUM(G43:G47)&lt;=Máximo!$C$17,SUM(G43:G47),Máximo!$C$17)</f>
        <v>0</v>
      </c>
    </row>
    <row r="49" spans="1:7" ht="15" customHeight="1">
      <c r="A49" s="17" t="s">
        <v>132</v>
      </c>
      <c r="B49" s="17"/>
      <c r="C49" s="17"/>
      <c r="D49" s="17"/>
      <c r="E49" s="17"/>
      <c r="F49" s="17"/>
      <c r="G49" s="17"/>
    </row>
    <row r="50" spans="1:7" ht="12.75">
      <c r="A50" s="18">
        <v>28</v>
      </c>
      <c r="B50" s="19" t="s">
        <v>133</v>
      </c>
      <c r="C50" s="18">
        <v>0.5</v>
      </c>
      <c r="D50" s="20" t="s">
        <v>24</v>
      </c>
      <c r="E50" s="18">
        <v>40</v>
      </c>
      <c r="F50" s="21"/>
      <c r="G50" s="18">
        <f aca="true" t="shared" si="4" ref="G50:G53">IF(F50&lt;=E50,F50*C50,E50*C50)</f>
        <v>0</v>
      </c>
    </row>
    <row r="51" spans="1:7" ht="12.75">
      <c r="A51" s="18">
        <v>29</v>
      </c>
      <c r="B51" s="19" t="s">
        <v>134</v>
      </c>
      <c r="C51" s="18">
        <v>1</v>
      </c>
      <c r="D51" s="20" t="s">
        <v>24</v>
      </c>
      <c r="E51" s="18">
        <v>20</v>
      </c>
      <c r="F51" s="21"/>
      <c r="G51" s="18">
        <f t="shared" si="4"/>
        <v>0</v>
      </c>
    </row>
    <row r="52" spans="1:7" ht="12.75">
      <c r="A52" s="18">
        <v>30</v>
      </c>
      <c r="B52" s="19" t="s">
        <v>135</v>
      </c>
      <c r="C52" s="18">
        <v>1</v>
      </c>
      <c r="D52" s="20" t="s">
        <v>24</v>
      </c>
      <c r="E52" s="18">
        <v>20</v>
      </c>
      <c r="F52" s="21"/>
      <c r="G52" s="18">
        <f t="shared" si="4"/>
        <v>0</v>
      </c>
    </row>
    <row r="53" spans="1:7" ht="12.75">
      <c r="A53" s="18">
        <v>31</v>
      </c>
      <c r="B53" s="19" t="s">
        <v>136</v>
      </c>
      <c r="C53" s="18">
        <v>0.25</v>
      </c>
      <c r="D53" s="20" t="s">
        <v>24</v>
      </c>
      <c r="E53" s="18">
        <v>80</v>
      </c>
      <c r="F53" s="21"/>
      <c r="G53" s="18">
        <f t="shared" si="4"/>
        <v>0</v>
      </c>
    </row>
    <row r="54" spans="1:7" ht="12.75">
      <c r="A54" s="22">
        <f>CONCATENATE("Subtotal (Máximo - ",Máximo!$C$18,") :")</f>
        <v>0</v>
      </c>
      <c r="B54" s="22"/>
      <c r="C54" s="22"/>
      <c r="D54" s="22"/>
      <c r="E54" s="22"/>
      <c r="F54" s="22"/>
      <c r="G54" s="23">
        <f>IF(SUM(G50:G53)&lt;=Máximo!$C$18,SUM(G50:G53),Máximo!$C$18)</f>
        <v>0</v>
      </c>
    </row>
    <row r="55" spans="1:7" ht="29.25" customHeight="1">
      <c r="A55" s="17" t="s">
        <v>137</v>
      </c>
      <c r="B55" s="17"/>
      <c r="C55" s="17"/>
      <c r="D55" s="17"/>
      <c r="E55" s="17"/>
      <c r="F55" s="17"/>
      <c r="G55" s="17"/>
    </row>
    <row r="56" spans="1:7" ht="12.75">
      <c r="A56" s="18">
        <v>32</v>
      </c>
      <c r="B56" s="19" t="s">
        <v>138</v>
      </c>
      <c r="C56" s="18">
        <v>5</v>
      </c>
      <c r="D56" s="20" t="s">
        <v>89</v>
      </c>
      <c r="E56" s="18">
        <v>2</v>
      </c>
      <c r="F56" s="21"/>
      <c r="G56" s="18">
        <f aca="true" t="shared" si="5" ref="G56:G57">IF(F56&lt;=E56,F56*C56,E56*C56)</f>
        <v>0</v>
      </c>
    </row>
    <row r="57" spans="1:7" ht="12.75">
      <c r="A57" s="18">
        <v>33</v>
      </c>
      <c r="B57" s="19" t="s">
        <v>139</v>
      </c>
      <c r="C57" s="18">
        <v>10</v>
      </c>
      <c r="D57" s="20" t="s">
        <v>89</v>
      </c>
      <c r="E57" s="18">
        <v>1</v>
      </c>
      <c r="F57" s="21"/>
      <c r="G57" s="18">
        <f t="shared" si="5"/>
        <v>0</v>
      </c>
    </row>
    <row r="58" spans="1:7" ht="12.75">
      <c r="A58" s="22">
        <f>CONCATENATE("Subtotal (Máximo - ",Máximo!$C$19,") :")</f>
        <v>0</v>
      </c>
      <c r="B58" s="22"/>
      <c r="C58" s="22"/>
      <c r="D58" s="22"/>
      <c r="E58" s="22"/>
      <c r="F58" s="22"/>
      <c r="G58" s="23">
        <f>IF(SUM(G56:G57)&lt;=Máximo!$C$19,SUM(G56:G57),Máximo!$C$19)</f>
        <v>0</v>
      </c>
    </row>
    <row r="59" spans="1:7" ht="12.75">
      <c r="A59" s="29">
        <f>CONCATENATE("Total (Máximo - ",Máximo!$C$20,") :")</f>
        <v>0</v>
      </c>
      <c r="B59" s="29"/>
      <c r="C59" s="29"/>
      <c r="D59" s="29"/>
      <c r="E59" s="29"/>
      <c r="F59" s="29"/>
      <c r="G59" s="30">
        <f>G20+G25+G31+G41+G48+G54+G58</f>
        <v>0</v>
      </c>
    </row>
  </sheetData>
  <sheetProtection selectLockedCells="1" selectUnlockedCells="1"/>
  <mergeCells count="22">
    <mergeCell ref="A1:G1"/>
    <mergeCell ref="A2:G2"/>
    <mergeCell ref="A3:G3"/>
    <mergeCell ref="A4:G4"/>
    <mergeCell ref="A6:G6"/>
    <mergeCell ref="A8:G8"/>
    <mergeCell ref="A10:G10"/>
    <mergeCell ref="A12:G12"/>
    <mergeCell ref="A20:F20"/>
    <mergeCell ref="A21:G21"/>
    <mergeCell ref="A25:F25"/>
    <mergeCell ref="A26:G26"/>
    <mergeCell ref="A31:F31"/>
    <mergeCell ref="A32:G32"/>
    <mergeCell ref="A41:F41"/>
    <mergeCell ref="A42:G42"/>
    <mergeCell ref="A48:F48"/>
    <mergeCell ref="A49:G49"/>
    <mergeCell ref="A54:F54"/>
    <mergeCell ref="A55:G55"/>
    <mergeCell ref="A58:F58"/>
    <mergeCell ref="A59:F59"/>
  </mergeCells>
  <printOptions/>
  <pageMargins left="0.5118055555555556" right="0.5118055555555556" top="0.7875000000000001" bottom="0.7875" header="0.31527777777777777" footer="0.5118110236220472"/>
  <pageSetup fitToHeight="0" fitToWidth="1" horizontalDpi="300" verticalDpi="300"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SheetLayoutView="80" workbookViewId="0" topLeftCell="A19">
      <selection activeCell="F43" sqref="F43"/>
    </sheetView>
  </sheetViews>
  <sheetFormatPr defaultColWidth="9.140625" defaultRowHeight="15"/>
  <cols>
    <col min="1" max="1" width="11.421875" style="1" customWidth="1"/>
    <col min="2" max="2" width="86.28125" style="1" customWidth="1"/>
    <col min="3" max="3" width="10.421875" style="1" customWidth="1"/>
    <col min="4" max="4" width="16.421875" style="1" customWidth="1"/>
    <col min="5" max="6" width="12.28125" style="1" customWidth="1"/>
    <col min="7" max="7" width="13.7109375" style="1" customWidth="1"/>
    <col min="8" max="16384" width="11.421875" style="1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spans="1:7" ht="15">
      <c r="A2" s="4" t="s">
        <v>1</v>
      </c>
      <c r="B2" s="4"/>
      <c r="C2" s="4"/>
      <c r="D2" s="4"/>
      <c r="E2" s="4"/>
      <c r="F2" s="4"/>
      <c r="G2" s="4"/>
    </row>
    <row r="3" spans="1:7" ht="15">
      <c r="A3" s="4" t="s">
        <v>2</v>
      </c>
      <c r="B3" s="4"/>
      <c r="C3" s="4"/>
      <c r="D3" s="4"/>
      <c r="E3" s="4"/>
      <c r="F3" s="4"/>
      <c r="G3" s="4"/>
    </row>
    <row r="4" spans="1:7" ht="15">
      <c r="A4" s="5" t="s">
        <v>3</v>
      </c>
      <c r="B4" s="5"/>
      <c r="C4" s="5"/>
      <c r="D4" s="5"/>
      <c r="E4" s="5"/>
      <c r="F4" s="5"/>
      <c r="G4" s="5"/>
    </row>
    <row r="5" spans="1:7" ht="15">
      <c r="A5" s="6"/>
      <c r="B5" s="7"/>
      <c r="C5" s="7"/>
      <c r="D5" s="7"/>
      <c r="E5" s="7"/>
      <c r="F5" s="7"/>
      <c r="G5" s="8"/>
    </row>
    <row r="6" spans="1:7" ht="15.75">
      <c r="A6" s="9" t="s">
        <v>4</v>
      </c>
      <c r="B6" s="9"/>
      <c r="C6" s="9"/>
      <c r="D6" s="9"/>
      <c r="E6" s="9"/>
      <c r="F6" s="9"/>
      <c r="G6" s="9"/>
    </row>
    <row r="7" spans="1:7" ht="15">
      <c r="A7" s="6"/>
      <c r="B7" s="7"/>
      <c r="C7" s="7"/>
      <c r="D7" s="7"/>
      <c r="E7" s="7"/>
      <c r="F7" s="7"/>
      <c r="G7" s="8"/>
    </row>
    <row r="8" spans="1:7" ht="23.25">
      <c r="A8" s="10" t="s">
        <v>5</v>
      </c>
      <c r="B8" s="10"/>
      <c r="C8" s="10"/>
      <c r="D8" s="10"/>
      <c r="E8" s="10"/>
      <c r="F8" s="10"/>
      <c r="G8" s="10"/>
    </row>
    <row r="9" spans="1:7" ht="15">
      <c r="A9" s="6"/>
      <c r="B9" s="7"/>
      <c r="C9" s="7"/>
      <c r="D9" s="7"/>
      <c r="E9" s="7"/>
      <c r="F9" s="7"/>
      <c r="G9" s="8"/>
    </row>
    <row r="10" spans="1:7" ht="12.75">
      <c r="A10" s="11" t="s">
        <v>140</v>
      </c>
      <c r="B10" s="11"/>
      <c r="C10" s="11"/>
      <c r="D10" s="11"/>
      <c r="E10" s="11"/>
      <c r="F10" s="11"/>
      <c r="G10" s="11"/>
    </row>
    <row r="11" spans="1:7" ht="38.25">
      <c r="A11" s="31"/>
      <c r="B11" s="32" t="s">
        <v>141</v>
      </c>
      <c r="C11" s="33" t="s">
        <v>8</v>
      </c>
      <c r="D11" s="34" t="s">
        <v>9</v>
      </c>
      <c r="E11" s="35" t="s">
        <v>10</v>
      </c>
      <c r="F11" s="33" t="s">
        <v>11</v>
      </c>
      <c r="G11" s="33" t="s">
        <v>12</v>
      </c>
    </row>
    <row r="12" spans="1:7" ht="15" customHeight="1">
      <c r="A12" s="17" t="s">
        <v>142</v>
      </c>
      <c r="B12" s="17"/>
      <c r="C12" s="17"/>
      <c r="D12" s="17"/>
      <c r="E12" s="17"/>
      <c r="F12" s="17"/>
      <c r="G12" s="17"/>
    </row>
    <row r="13" spans="1:7" s="39" customFormat="1" ht="25.5">
      <c r="A13" s="20">
        <v>1</v>
      </c>
      <c r="B13" s="19" t="s">
        <v>143</v>
      </c>
      <c r="C13" s="20">
        <v>10</v>
      </c>
      <c r="D13" s="20" t="s">
        <v>144</v>
      </c>
      <c r="E13" s="20">
        <v>1</v>
      </c>
      <c r="F13" s="40"/>
      <c r="G13" s="20">
        <f aca="true" t="shared" si="0" ref="G13:G14">IF(F13&lt;=E13,F13*C13,E13*C13)</f>
        <v>0</v>
      </c>
    </row>
    <row r="14" spans="1:7" s="39" customFormat="1" ht="12.75">
      <c r="A14" s="20">
        <v>2</v>
      </c>
      <c r="B14" s="19" t="s">
        <v>145</v>
      </c>
      <c r="C14" s="20">
        <v>10</v>
      </c>
      <c r="D14" s="20" t="s">
        <v>146</v>
      </c>
      <c r="E14" s="20">
        <v>1</v>
      </c>
      <c r="F14" s="40"/>
      <c r="G14" s="20">
        <f t="shared" si="0"/>
        <v>0</v>
      </c>
    </row>
    <row r="15" spans="1:7" ht="12.75">
      <c r="A15" s="22">
        <f>CONCATENATE("Subtotal (Máximo - ",Máximo!$C$22,") :")</f>
        <v>0</v>
      </c>
      <c r="B15" s="22"/>
      <c r="C15" s="22"/>
      <c r="D15" s="22"/>
      <c r="E15" s="22"/>
      <c r="F15" s="22"/>
      <c r="G15" s="23">
        <f>IF(SUM(G13:G14)&lt;=Máximo!$C$22,SUM(G13:G14),Máximo!$C$22)</f>
        <v>0</v>
      </c>
    </row>
    <row r="16" spans="1:7" s="42" customFormat="1" ht="27.75" customHeight="1">
      <c r="A16" s="41" t="s">
        <v>147</v>
      </c>
      <c r="B16" s="41"/>
      <c r="C16" s="41"/>
      <c r="D16" s="41"/>
      <c r="E16" s="41"/>
      <c r="F16" s="41"/>
      <c r="G16" s="41"/>
    </row>
    <row r="17" spans="1:7" s="39" customFormat="1" ht="12.75">
      <c r="A17" s="20">
        <v>3</v>
      </c>
      <c r="B17" s="19" t="s">
        <v>148</v>
      </c>
      <c r="C17" s="20">
        <v>10</v>
      </c>
      <c r="D17" s="20" t="s">
        <v>149</v>
      </c>
      <c r="E17" s="20">
        <v>4</v>
      </c>
      <c r="F17" s="40"/>
      <c r="G17" s="20">
        <f aca="true" t="shared" si="1" ref="G17:G32">IF(F17&lt;=E17,F17*C17,E17*C17)</f>
        <v>0</v>
      </c>
    </row>
    <row r="18" spans="1:7" s="39" customFormat="1" ht="12.75">
      <c r="A18" s="20">
        <v>4</v>
      </c>
      <c r="B18" s="19" t="s">
        <v>150</v>
      </c>
      <c r="C18" s="20">
        <v>10</v>
      </c>
      <c r="D18" s="20" t="s">
        <v>149</v>
      </c>
      <c r="E18" s="20">
        <v>4</v>
      </c>
      <c r="F18" s="40"/>
      <c r="G18" s="20">
        <f t="shared" si="1"/>
        <v>0</v>
      </c>
    </row>
    <row r="19" spans="1:7" s="39" customFormat="1" ht="12.75">
      <c r="A19" s="20">
        <v>5</v>
      </c>
      <c r="B19" s="19" t="s">
        <v>151</v>
      </c>
      <c r="C19" s="20">
        <v>10</v>
      </c>
      <c r="D19" s="20" t="s">
        <v>149</v>
      </c>
      <c r="E19" s="20">
        <v>4</v>
      </c>
      <c r="F19" s="40"/>
      <c r="G19" s="20">
        <f t="shared" si="1"/>
        <v>0</v>
      </c>
    </row>
    <row r="20" spans="1:7" s="39" customFormat="1" ht="12.75">
      <c r="A20" s="20">
        <v>6</v>
      </c>
      <c r="B20" s="19" t="s">
        <v>152</v>
      </c>
      <c r="C20" s="20">
        <v>5</v>
      </c>
      <c r="D20" s="20" t="s">
        <v>149</v>
      </c>
      <c r="E20" s="20">
        <v>8</v>
      </c>
      <c r="F20" s="40"/>
      <c r="G20" s="20">
        <f t="shared" si="1"/>
        <v>0</v>
      </c>
    </row>
    <row r="21" spans="1:7" s="39" customFormat="1" ht="12.75">
      <c r="A21" s="20">
        <v>7</v>
      </c>
      <c r="B21" s="19" t="s">
        <v>153</v>
      </c>
      <c r="C21" s="20">
        <v>1</v>
      </c>
      <c r="D21" s="20" t="s">
        <v>149</v>
      </c>
      <c r="E21" s="20">
        <v>40</v>
      </c>
      <c r="F21" s="40"/>
      <c r="G21" s="20">
        <f t="shared" si="1"/>
        <v>0</v>
      </c>
    </row>
    <row r="22" spans="1:7" s="39" customFormat="1" ht="12.75">
      <c r="A22" s="20">
        <v>8</v>
      </c>
      <c r="B22" s="19" t="s">
        <v>154</v>
      </c>
      <c r="C22" s="20">
        <v>2.5</v>
      </c>
      <c r="D22" s="20" t="s">
        <v>149</v>
      </c>
      <c r="E22" s="20">
        <v>16</v>
      </c>
      <c r="F22" s="40"/>
      <c r="G22" s="20">
        <f t="shared" si="1"/>
        <v>0</v>
      </c>
    </row>
    <row r="23" spans="1:7" s="39" customFormat="1" ht="12.75">
      <c r="A23" s="20">
        <v>9</v>
      </c>
      <c r="B23" s="19" t="s">
        <v>155</v>
      </c>
      <c r="C23" s="20">
        <v>2.5</v>
      </c>
      <c r="D23" s="20" t="s">
        <v>149</v>
      </c>
      <c r="E23" s="20">
        <v>16</v>
      </c>
      <c r="F23" s="40"/>
      <c r="G23" s="20">
        <f t="shared" si="1"/>
        <v>0</v>
      </c>
    </row>
    <row r="24" spans="1:7" s="39" customFormat="1" ht="12.75">
      <c r="A24" s="20">
        <v>10</v>
      </c>
      <c r="B24" s="19" t="s">
        <v>156</v>
      </c>
      <c r="C24" s="20">
        <v>2.5</v>
      </c>
      <c r="D24" s="20" t="s">
        <v>149</v>
      </c>
      <c r="E24" s="20">
        <v>16</v>
      </c>
      <c r="F24" s="40"/>
      <c r="G24" s="20">
        <f t="shared" si="1"/>
        <v>0</v>
      </c>
    </row>
    <row r="25" spans="1:7" s="39" customFormat="1" ht="12.75">
      <c r="A25" s="20">
        <v>11</v>
      </c>
      <c r="B25" s="19" t="s">
        <v>157</v>
      </c>
      <c r="C25" s="20">
        <v>2</v>
      </c>
      <c r="D25" s="20" t="s">
        <v>149</v>
      </c>
      <c r="E25" s="20">
        <v>20</v>
      </c>
      <c r="F25" s="40"/>
      <c r="G25" s="20">
        <f t="shared" si="1"/>
        <v>0</v>
      </c>
    </row>
    <row r="26" spans="1:8" s="39" customFormat="1" ht="12.75">
      <c r="A26" s="20">
        <v>12</v>
      </c>
      <c r="B26" s="19" t="s">
        <v>158</v>
      </c>
      <c r="C26" s="20">
        <v>0.5</v>
      </c>
      <c r="D26" s="20" t="s">
        <v>149</v>
      </c>
      <c r="E26" s="20">
        <v>80</v>
      </c>
      <c r="F26" s="40"/>
      <c r="G26" s="20">
        <f t="shared" si="1"/>
        <v>0</v>
      </c>
      <c r="H26" s="43"/>
    </row>
    <row r="27" spans="1:8" s="39" customFormat="1" ht="12.75">
      <c r="A27" s="20">
        <v>13</v>
      </c>
      <c r="B27" s="19" t="s">
        <v>159</v>
      </c>
      <c r="C27" s="20">
        <v>2</v>
      </c>
      <c r="D27" s="20" t="s">
        <v>149</v>
      </c>
      <c r="E27" s="20">
        <v>20</v>
      </c>
      <c r="F27" s="40"/>
      <c r="G27" s="20">
        <f t="shared" si="1"/>
        <v>0</v>
      </c>
      <c r="H27" s="43"/>
    </row>
    <row r="28" spans="1:8" s="39" customFormat="1" ht="26.25" customHeight="1">
      <c r="A28" s="20">
        <v>14</v>
      </c>
      <c r="B28" s="19" t="s">
        <v>160</v>
      </c>
      <c r="C28" s="20">
        <v>0.2</v>
      </c>
      <c r="D28" s="20" t="s">
        <v>15</v>
      </c>
      <c r="E28" s="20">
        <v>200</v>
      </c>
      <c r="F28" s="40"/>
      <c r="G28" s="20">
        <f t="shared" si="1"/>
        <v>0</v>
      </c>
      <c r="H28" s="43"/>
    </row>
    <row r="29" spans="1:8" s="39" customFormat="1" ht="32.25" customHeight="1">
      <c r="A29" s="20">
        <v>15</v>
      </c>
      <c r="B29" s="19" t="s">
        <v>161</v>
      </c>
      <c r="C29" s="20">
        <v>2</v>
      </c>
      <c r="D29" s="20" t="s">
        <v>115</v>
      </c>
      <c r="E29" s="20">
        <v>20</v>
      </c>
      <c r="F29" s="40"/>
      <c r="G29" s="20">
        <f t="shared" si="1"/>
        <v>0</v>
      </c>
      <c r="H29" s="43"/>
    </row>
    <row r="30" spans="1:8" s="39" customFormat="1" ht="13.5" customHeight="1">
      <c r="A30" s="20">
        <v>16</v>
      </c>
      <c r="B30" s="19" t="s">
        <v>162</v>
      </c>
      <c r="C30" s="20">
        <v>4</v>
      </c>
      <c r="D30" s="20" t="s">
        <v>163</v>
      </c>
      <c r="E30" s="20">
        <v>10</v>
      </c>
      <c r="F30" s="20"/>
      <c r="G30" s="20">
        <f t="shared" si="1"/>
        <v>0</v>
      </c>
      <c r="H30" s="44"/>
    </row>
    <row r="31" spans="1:8" s="39" customFormat="1" ht="16.5" customHeight="1">
      <c r="A31" s="20">
        <v>17</v>
      </c>
      <c r="B31" s="19" t="s">
        <v>164</v>
      </c>
      <c r="C31" s="20">
        <v>2</v>
      </c>
      <c r="D31" s="20" t="s">
        <v>163</v>
      </c>
      <c r="E31" s="20">
        <v>20</v>
      </c>
      <c r="F31" s="20"/>
      <c r="G31" s="20">
        <f t="shared" si="1"/>
        <v>0</v>
      </c>
      <c r="H31" s="44"/>
    </row>
    <row r="32" spans="1:7" s="45" customFormat="1" ht="24.75" customHeight="1">
      <c r="A32" s="20">
        <v>18</v>
      </c>
      <c r="B32" s="19" t="s">
        <v>165</v>
      </c>
      <c r="C32" s="20">
        <v>1</v>
      </c>
      <c r="D32" s="20" t="s">
        <v>80</v>
      </c>
      <c r="E32" s="20">
        <v>40</v>
      </c>
      <c r="F32" s="20"/>
      <c r="G32" s="20">
        <f t="shared" si="1"/>
        <v>0</v>
      </c>
    </row>
    <row r="33" spans="1:8" ht="12.75" customHeight="1">
      <c r="A33" s="22">
        <f>CONCATENATE("Subtotal (Máximo - ",Máximo!$C$23,") :")</f>
        <v>0</v>
      </c>
      <c r="B33" s="22"/>
      <c r="C33" s="22"/>
      <c r="D33" s="22"/>
      <c r="E33" s="22"/>
      <c r="F33" s="22"/>
      <c r="G33" s="23">
        <f>IF(SUM(G17:G32)&lt;=Máximo!$C$23,SUM(G17:G32),Máximo!$C$23)</f>
        <v>0</v>
      </c>
      <c r="H33" s="46"/>
    </row>
    <row r="34" spans="1:8" ht="15" customHeight="1">
      <c r="A34" s="17" t="s">
        <v>166</v>
      </c>
      <c r="B34" s="17"/>
      <c r="C34" s="17"/>
      <c r="D34" s="17"/>
      <c r="E34" s="17"/>
      <c r="F34" s="17"/>
      <c r="G34" s="17"/>
      <c r="H34" s="46"/>
    </row>
    <row r="35" spans="1:8" s="39" customFormat="1" ht="12.75">
      <c r="A35" s="20">
        <v>19</v>
      </c>
      <c r="B35" s="19" t="s">
        <v>167</v>
      </c>
      <c r="C35" s="20">
        <v>5</v>
      </c>
      <c r="D35" s="20" t="s">
        <v>115</v>
      </c>
      <c r="E35" s="20">
        <v>4</v>
      </c>
      <c r="F35" s="40"/>
      <c r="G35" s="20">
        <f aca="true" t="shared" si="2" ref="G35:G39">IF(F35&lt;=E35,F35*C35,E35*C35)</f>
        <v>0</v>
      </c>
      <c r="H35" s="43"/>
    </row>
    <row r="36" spans="1:8" s="39" customFormat="1" ht="12.75">
      <c r="A36" s="20">
        <v>20</v>
      </c>
      <c r="B36" s="19" t="s">
        <v>168</v>
      </c>
      <c r="C36" s="20">
        <v>0.42</v>
      </c>
      <c r="D36" s="20" t="s">
        <v>15</v>
      </c>
      <c r="E36" s="20">
        <v>48</v>
      </c>
      <c r="F36" s="40"/>
      <c r="G36" s="20">
        <f t="shared" si="2"/>
        <v>0</v>
      </c>
      <c r="H36" s="43"/>
    </row>
    <row r="37" spans="1:8" s="39" customFormat="1" ht="12.75">
      <c r="A37" s="20">
        <v>21</v>
      </c>
      <c r="B37" s="19" t="s">
        <v>169</v>
      </c>
      <c r="C37" s="20">
        <v>0.21</v>
      </c>
      <c r="D37" s="20" t="s">
        <v>15</v>
      </c>
      <c r="E37" s="20">
        <v>96</v>
      </c>
      <c r="F37" s="40"/>
      <c r="G37" s="20">
        <f t="shared" si="2"/>
        <v>0</v>
      </c>
      <c r="H37" s="43"/>
    </row>
    <row r="38" spans="1:8" s="39" customFormat="1" ht="12.75">
      <c r="A38" s="20">
        <v>22</v>
      </c>
      <c r="B38" s="19" t="s">
        <v>170</v>
      </c>
      <c r="C38" s="20">
        <v>0.21</v>
      </c>
      <c r="D38" s="20" t="s">
        <v>15</v>
      </c>
      <c r="E38" s="20">
        <v>96</v>
      </c>
      <c r="F38" s="40"/>
      <c r="G38" s="20">
        <f t="shared" si="2"/>
        <v>0</v>
      </c>
      <c r="H38" s="43"/>
    </row>
    <row r="39" spans="1:8" s="39" customFormat="1" ht="12.75">
      <c r="A39" s="20">
        <v>23</v>
      </c>
      <c r="B39" s="19" t="s">
        <v>171</v>
      </c>
      <c r="C39" s="20">
        <v>0.21</v>
      </c>
      <c r="D39" s="20" t="s">
        <v>15</v>
      </c>
      <c r="E39" s="20">
        <v>96</v>
      </c>
      <c r="F39" s="40"/>
      <c r="G39" s="20">
        <f t="shared" si="2"/>
        <v>0</v>
      </c>
      <c r="H39" s="43"/>
    </row>
    <row r="40" spans="1:8" ht="12.75">
      <c r="A40" s="22">
        <f>CONCATENATE("Subtotal (Máximo - ",Máximo!$C$24,") :")</f>
        <v>0</v>
      </c>
      <c r="B40" s="22"/>
      <c r="C40" s="22"/>
      <c r="D40" s="22"/>
      <c r="E40" s="22"/>
      <c r="F40" s="22"/>
      <c r="G40" s="23">
        <f>IF(SUM(G35:G39)&lt;=Máximo!$C$24,SUM(G35:G39),Máximo!$C$24)</f>
        <v>0</v>
      </c>
      <c r="H40" s="46"/>
    </row>
    <row r="41" spans="1:8" ht="15" customHeight="1">
      <c r="A41" s="17" t="s">
        <v>172</v>
      </c>
      <c r="B41" s="17"/>
      <c r="C41" s="17"/>
      <c r="D41" s="17"/>
      <c r="E41" s="17"/>
      <c r="F41" s="17"/>
      <c r="G41" s="17"/>
      <c r="H41" s="46"/>
    </row>
    <row r="42" spans="1:8" s="39" customFormat="1" ht="25.5">
      <c r="A42" s="20">
        <v>24</v>
      </c>
      <c r="B42" s="19" t="s">
        <v>173</v>
      </c>
      <c r="C42" s="20">
        <v>10</v>
      </c>
      <c r="D42" s="20" t="s">
        <v>115</v>
      </c>
      <c r="E42" s="20">
        <v>4</v>
      </c>
      <c r="F42" s="40"/>
      <c r="G42" s="20">
        <f aca="true" t="shared" si="3" ref="G42:G47">IF(F42&lt;=E42,F42*C42,E42*C42)</f>
        <v>0</v>
      </c>
      <c r="H42" s="43"/>
    </row>
    <row r="43" spans="1:8" s="39" customFormat="1" ht="25.5">
      <c r="A43" s="20">
        <v>25</v>
      </c>
      <c r="B43" s="19" t="s">
        <v>174</v>
      </c>
      <c r="C43" s="20">
        <v>10</v>
      </c>
      <c r="D43" s="20" t="s">
        <v>115</v>
      </c>
      <c r="E43" s="20">
        <v>4</v>
      </c>
      <c r="F43" s="20"/>
      <c r="G43" s="20">
        <f t="shared" si="3"/>
        <v>0</v>
      </c>
      <c r="H43" s="43"/>
    </row>
    <row r="44" spans="1:8" s="39" customFormat="1" ht="12.75">
      <c r="A44" s="20">
        <v>26</v>
      </c>
      <c r="B44" s="19" t="s">
        <v>175</v>
      </c>
      <c r="C44" s="20">
        <v>5</v>
      </c>
      <c r="D44" s="20" t="s">
        <v>115</v>
      </c>
      <c r="E44" s="20">
        <v>8</v>
      </c>
      <c r="F44" s="20"/>
      <c r="G44" s="20">
        <f t="shared" si="3"/>
        <v>0</v>
      </c>
      <c r="H44" s="43"/>
    </row>
    <row r="45" spans="1:8" s="39" customFormat="1" ht="25.5">
      <c r="A45" s="20">
        <v>27</v>
      </c>
      <c r="B45" s="19" t="s">
        <v>176</v>
      </c>
      <c r="C45" s="20">
        <v>5</v>
      </c>
      <c r="D45" s="20" t="s">
        <v>115</v>
      </c>
      <c r="E45" s="20">
        <v>8</v>
      </c>
      <c r="F45" s="20"/>
      <c r="G45" s="20">
        <f t="shared" si="3"/>
        <v>0</v>
      </c>
      <c r="H45" s="43"/>
    </row>
    <row r="46" spans="1:8" s="39" customFormat="1" ht="12.75">
      <c r="A46" s="20">
        <v>28</v>
      </c>
      <c r="B46" s="19" t="s">
        <v>177</v>
      </c>
      <c r="C46" s="20">
        <v>0.28</v>
      </c>
      <c r="D46" s="20" t="s">
        <v>15</v>
      </c>
      <c r="E46" s="20">
        <v>144</v>
      </c>
      <c r="F46" s="40"/>
      <c r="G46" s="20">
        <f t="shared" si="3"/>
        <v>0</v>
      </c>
      <c r="H46" s="43"/>
    </row>
    <row r="47" spans="1:8" s="48" customFormat="1" ht="12.75">
      <c r="A47" s="20">
        <v>29</v>
      </c>
      <c r="B47" s="19" t="s">
        <v>178</v>
      </c>
      <c r="C47" s="20">
        <v>0.2</v>
      </c>
      <c r="D47" s="20" t="s">
        <v>15</v>
      </c>
      <c r="E47" s="20">
        <v>192</v>
      </c>
      <c r="F47" s="40"/>
      <c r="G47" s="20">
        <f t="shared" si="3"/>
        <v>0</v>
      </c>
      <c r="H47" s="47"/>
    </row>
    <row r="48" spans="1:8" ht="12.75">
      <c r="A48" s="22">
        <f>CONCATENATE("Subtotal (Máximo - ",Máximo!$C$25,") :")</f>
        <v>0</v>
      </c>
      <c r="B48" s="22"/>
      <c r="C48" s="22"/>
      <c r="D48" s="22"/>
      <c r="E48" s="22"/>
      <c r="F48" s="22"/>
      <c r="G48" s="23">
        <f>IF(SUM(G42:G47)&lt;=Máximo!$C$25,SUM(G42:G47),Máximo!$C$25)</f>
        <v>0</v>
      </c>
      <c r="H48" s="46"/>
    </row>
    <row r="49" spans="1:8" ht="15" customHeight="1">
      <c r="A49" s="17" t="s">
        <v>179</v>
      </c>
      <c r="B49" s="17"/>
      <c r="C49" s="17"/>
      <c r="D49" s="17"/>
      <c r="E49" s="17"/>
      <c r="F49" s="17"/>
      <c r="G49" s="17"/>
      <c r="H49" s="46"/>
    </row>
    <row r="50" spans="1:8" s="39" customFormat="1" ht="12.75">
      <c r="A50" s="20">
        <v>30</v>
      </c>
      <c r="B50" s="19" t="s">
        <v>180</v>
      </c>
      <c r="C50" s="20">
        <v>3</v>
      </c>
      <c r="D50" s="20" t="s">
        <v>181</v>
      </c>
      <c r="E50" s="20">
        <v>10</v>
      </c>
      <c r="F50" s="40"/>
      <c r="G50" s="20">
        <f aca="true" t="shared" si="4" ref="G50:G66">IF(F50&lt;=E50,F50*C50,E50*C50)</f>
        <v>0</v>
      </c>
      <c r="H50" s="43"/>
    </row>
    <row r="51" spans="1:7" s="39" customFormat="1" ht="12.75">
      <c r="A51" s="20">
        <v>31</v>
      </c>
      <c r="B51" s="19" t="s">
        <v>182</v>
      </c>
      <c r="C51" s="20">
        <v>3</v>
      </c>
      <c r="D51" s="20" t="s">
        <v>181</v>
      </c>
      <c r="E51" s="20">
        <v>10</v>
      </c>
      <c r="F51" s="40"/>
      <c r="G51" s="20">
        <f t="shared" si="4"/>
        <v>0</v>
      </c>
    </row>
    <row r="52" spans="1:7" s="39" customFormat="1" ht="12.75">
      <c r="A52" s="20">
        <v>32</v>
      </c>
      <c r="B52" s="19" t="s">
        <v>183</v>
      </c>
      <c r="C52" s="20">
        <v>0.5</v>
      </c>
      <c r="D52" s="20" t="s">
        <v>184</v>
      </c>
      <c r="E52" s="20">
        <v>20</v>
      </c>
      <c r="F52" s="40"/>
      <c r="G52" s="20">
        <f t="shared" si="4"/>
        <v>0</v>
      </c>
    </row>
    <row r="53" spans="1:7" s="39" customFormat="1" ht="12.75">
      <c r="A53" s="20">
        <v>33</v>
      </c>
      <c r="B53" s="19" t="s">
        <v>185</v>
      </c>
      <c r="C53" s="20">
        <v>3</v>
      </c>
      <c r="D53" s="20" t="s">
        <v>181</v>
      </c>
      <c r="E53" s="20">
        <v>10</v>
      </c>
      <c r="F53" s="40"/>
      <c r="G53" s="20">
        <f t="shared" si="4"/>
        <v>0</v>
      </c>
    </row>
    <row r="54" spans="1:7" s="39" customFormat="1" ht="12.75">
      <c r="A54" s="20">
        <v>34</v>
      </c>
      <c r="B54" s="19" t="s">
        <v>186</v>
      </c>
      <c r="C54" s="20">
        <v>6</v>
      </c>
      <c r="D54" s="20" t="s">
        <v>187</v>
      </c>
      <c r="E54" s="20">
        <v>5</v>
      </c>
      <c r="F54" s="40"/>
      <c r="G54" s="20">
        <f t="shared" si="4"/>
        <v>0</v>
      </c>
    </row>
    <row r="55" spans="1:7" s="39" customFormat="1" ht="12.75">
      <c r="A55" s="20">
        <v>35</v>
      </c>
      <c r="B55" s="19" t="s">
        <v>188</v>
      </c>
      <c r="C55" s="20">
        <v>3</v>
      </c>
      <c r="D55" s="20" t="s">
        <v>187</v>
      </c>
      <c r="E55" s="20">
        <v>10</v>
      </c>
      <c r="F55" s="40"/>
      <c r="G55" s="20">
        <f t="shared" si="4"/>
        <v>0</v>
      </c>
    </row>
    <row r="56" spans="1:7" s="39" customFormat="1" ht="12.75">
      <c r="A56" s="20">
        <v>36</v>
      </c>
      <c r="B56" s="19" t="s">
        <v>189</v>
      </c>
      <c r="C56" s="20">
        <v>3</v>
      </c>
      <c r="D56" s="20" t="s">
        <v>190</v>
      </c>
      <c r="E56" s="20">
        <v>10</v>
      </c>
      <c r="F56" s="40"/>
      <c r="G56" s="20">
        <f t="shared" si="4"/>
        <v>0</v>
      </c>
    </row>
    <row r="57" spans="1:7" s="39" customFormat="1" ht="12.75">
      <c r="A57" s="20">
        <v>37</v>
      </c>
      <c r="B57" s="19" t="s">
        <v>191</v>
      </c>
      <c r="C57" s="20">
        <v>7.5</v>
      </c>
      <c r="D57" s="20" t="s">
        <v>192</v>
      </c>
      <c r="E57" s="20">
        <v>4</v>
      </c>
      <c r="F57" s="40"/>
      <c r="G57" s="20">
        <f t="shared" si="4"/>
        <v>0</v>
      </c>
    </row>
    <row r="58" spans="1:7" s="39" customFormat="1" ht="12.75">
      <c r="A58" s="20">
        <v>38</v>
      </c>
      <c r="B58" s="19" t="s">
        <v>193</v>
      </c>
      <c r="C58" s="20">
        <v>1.5</v>
      </c>
      <c r="D58" s="20" t="s">
        <v>192</v>
      </c>
      <c r="E58" s="20">
        <v>20</v>
      </c>
      <c r="F58" s="40"/>
      <c r="G58" s="20">
        <f t="shared" si="4"/>
        <v>0</v>
      </c>
    </row>
    <row r="59" spans="1:7" s="39" customFormat="1" ht="12.75">
      <c r="A59" s="20">
        <v>39</v>
      </c>
      <c r="B59" s="19" t="s">
        <v>194</v>
      </c>
      <c r="C59" s="20">
        <v>6</v>
      </c>
      <c r="D59" s="20" t="s">
        <v>195</v>
      </c>
      <c r="E59" s="20">
        <v>5</v>
      </c>
      <c r="F59" s="40"/>
      <c r="G59" s="20">
        <f t="shared" si="4"/>
        <v>0</v>
      </c>
    </row>
    <row r="60" spans="1:7" s="39" customFormat="1" ht="12.75">
      <c r="A60" s="20">
        <v>40</v>
      </c>
      <c r="B60" s="19" t="s">
        <v>196</v>
      </c>
      <c r="C60" s="20">
        <v>1</v>
      </c>
      <c r="D60" s="20" t="s">
        <v>197</v>
      </c>
      <c r="E60" s="20">
        <v>10</v>
      </c>
      <c r="F60" s="40"/>
      <c r="G60" s="20">
        <f t="shared" si="4"/>
        <v>0</v>
      </c>
    </row>
    <row r="61" spans="1:7" s="39" customFormat="1" ht="12.75">
      <c r="A61" s="20">
        <v>41</v>
      </c>
      <c r="B61" s="19" t="s">
        <v>198</v>
      </c>
      <c r="C61" s="20">
        <v>4</v>
      </c>
      <c r="D61" s="20" t="s">
        <v>199</v>
      </c>
      <c r="E61" s="20">
        <v>5</v>
      </c>
      <c r="F61" s="40"/>
      <c r="G61" s="20">
        <f t="shared" si="4"/>
        <v>0</v>
      </c>
    </row>
    <row r="62" spans="1:7" s="39" customFormat="1" ht="25.5">
      <c r="A62" s="20">
        <v>42</v>
      </c>
      <c r="B62" s="19" t="s">
        <v>200</v>
      </c>
      <c r="C62" s="20">
        <v>1</v>
      </c>
      <c r="D62" s="20" t="s">
        <v>24</v>
      </c>
      <c r="E62" s="20">
        <v>20</v>
      </c>
      <c r="F62" s="40"/>
      <c r="G62" s="20">
        <f t="shared" si="4"/>
        <v>0</v>
      </c>
    </row>
    <row r="63" spans="1:7" s="39" customFormat="1" ht="25.5">
      <c r="A63" s="20">
        <v>43</v>
      </c>
      <c r="B63" s="19" t="s">
        <v>201</v>
      </c>
      <c r="C63" s="20">
        <v>0.25</v>
      </c>
      <c r="D63" s="20" t="s">
        <v>202</v>
      </c>
      <c r="E63" s="20">
        <v>40</v>
      </c>
      <c r="F63" s="40"/>
      <c r="G63" s="20">
        <f t="shared" si="4"/>
        <v>0</v>
      </c>
    </row>
    <row r="64" spans="1:7" s="39" customFormat="1" ht="12.75">
      <c r="A64" s="20">
        <v>44</v>
      </c>
      <c r="B64" s="19" t="s">
        <v>203</v>
      </c>
      <c r="C64" s="20">
        <v>1.5</v>
      </c>
      <c r="D64" s="20" t="s">
        <v>204</v>
      </c>
      <c r="E64" s="20">
        <v>10</v>
      </c>
      <c r="F64" s="40"/>
      <c r="G64" s="20">
        <f t="shared" si="4"/>
        <v>0</v>
      </c>
    </row>
    <row r="65" spans="1:7" s="39" customFormat="1" ht="12.75">
      <c r="A65" s="20">
        <v>45</v>
      </c>
      <c r="B65" s="19" t="s">
        <v>205</v>
      </c>
      <c r="C65" s="20">
        <v>0.16</v>
      </c>
      <c r="D65" s="20" t="s">
        <v>15</v>
      </c>
      <c r="E65" s="20">
        <v>125</v>
      </c>
      <c r="F65" s="40"/>
      <c r="G65" s="20">
        <f t="shared" si="4"/>
        <v>0</v>
      </c>
    </row>
    <row r="66" spans="1:7" s="39" customFormat="1" ht="12.75">
      <c r="A66" s="20">
        <v>46</v>
      </c>
      <c r="B66" s="19" t="s">
        <v>206</v>
      </c>
      <c r="C66" s="20">
        <v>0.5</v>
      </c>
      <c r="D66" s="20" t="s">
        <v>207</v>
      </c>
      <c r="E66" s="20">
        <v>20</v>
      </c>
      <c r="F66" s="40"/>
      <c r="G66" s="20">
        <f t="shared" si="4"/>
        <v>0</v>
      </c>
    </row>
    <row r="67" spans="1:7" ht="12.75">
      <c r="A67" s="22">
        <f>CONCATENATE("Subtotal (Máximo - ",Máximo!$C$26,") :")</f>
        <v>0</v>
      </c>
      <c r="B67" s="22"/>
      <c r="C67" s="22"/>
      <c r="D67" s="22"/>
      <c r="E67" s="22"/>
      <c r="F67" s="22"/>
      <c r="G67" s="23">
        <f>IF(SUM(G50:G66)&lt;=Máximo!$C$26,SUM(G50:G66),Máximo!$C$26)</f>
        <v>0</v>
      </c>
    </row>
    <row r="68" spans="1:7" ht="12.75" customHeight="1">
      <c r="A68" s="29">
        <f>CONCATENATE("Total (Máximo - ",Máximo!$C$27,") :")</f>
        <v>0</v>
      </c>
      <c r="B68" s="29"/>
      <c r="C68" s="29"/>
      <c r="D68" s="29"/>
      <c r="E68" s="29"/>
      <c r="F68" s="29"/>
      <c r="G68" s="30">
        <f>G15+G33+G40+G48+G67</f>
        <v>0</v>
      </c>
    </row>
  </sheetData>
  <sheetProtection selectLockedCells="1" selectUnlockedCells="1"/>
  <mergeCells count="18">
    <mergeCell ref="A1:G1"/>
    <mergeCell ref="A2:G2"/>
    <mergeCell ref="A3:G3"/>
    <mergeCell ref="A4:G4"/>
    <mergeCell ref="A6:G6"/>
    <mergeCell ref="A8:G8"/>
    <mergeCell ref="A10:G10"/>
    <mergeCell ref="A12:G12"/>
    <mergeCell ref="A15:F15"/>
    <mergeCell ref="A16:G16"/>
    <mergeCell ref="A33:F33"/>
    <mergeCell ref="A34:G34"/>
    <mergeCell ref="A40:F40"/>
    <mergeCell ref="A41:G41"/>
    <mergeCell ref="A48:F48"/>
    <mergeCell ref="A49:G49"/>
    <mergeCell ref="A67:F67"/>
    <mergeCell ref="A68:F68"/>
  </mergeCells>
  <printOptions/>
  <pageMargins left="0.5118055555555556" right="0.5118055555555556" top="0.7875000000000001" bottom="0.7875" header="0.31527777777777777" footer="0.5118110236220472"/>
  <pageSetup fitToHeight="0" fitToWidth="1" horizontalDpi="300" verticalDpi="300" orientation="landscape"/>
  <headerFooter alignWithMargins="0">
    <oddHeader>&amp;C&amp;A</oddHead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I15" sqref="I15"/>
    </sheetView>
  </sheetViews>
  <sheetFormatPr defaultColWidth="9.140625" defaultRowHeight="15"/>
  <cols>
    <col min="1" max="1" width="22.140625" style="0" customWidth="1"/>
    <col min="2" max="2" width="13.00390625" style="0" customWidth="1"/>
  </cols>
  <sheetData>
    <row r="2" spans="1:3" ht="15">
      <c r="A2" s="49" t="s">
        <v>208</v>
      </c>
      <c r="B2" s="50">
        <f>RSC1!G82/100</f>
        <v>0</v>
      </c>
      <c r="C2" s="49">
        <f>RSC1!G82</f>
        <v>0</v>
      </c>
    </row>
    <row r="3" spans="1:3" ht="15">
      <c r="A3" s="49" t="s">
        <v>209</v>
      </c>
      <c r="B3" s="50">
        <f>RSC2!G59/100</f>
        <v>0</v>
      </c>
      <c r="C3" s="49">
        <f>RSC2!G59</f>
        <v>0</v>
      </c>
    </row>
    <row r="4" spans="1:3" ht="15">
      <c r="A4" s="49" t="s">
        <v>210</v>
      </c>
      <c r="B4" s="50">
        <f>RSC3!G68/100</f>
        <v>0</v>
      </c>
      <c r="C4" s="49">
        <f>RSC3!G68</f>
        <v>0</v>
      </c>
    </row>
    <row r="5" spans="1:3" ht="15">
      <c r="A5" s="51" t="s">
        <v>211</v>
      </c>
      <c r="B5" s="51"/>
      <c r="C5" s="49">
        <f>SUM(C2:C4)</f>
        <v>0</v>
      </c>
    </row>
  </sheetData>
  <sheetProtection password="F7A5" sheet="1"/>
  <mergeCells count="1">
    <mergeCell ref="A5:B5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19" sqref="E19"/>
    </sheetView>
  </sheetViews>
  <sheetFormatPr defaultColWidth="9.140625" defaultRowHeight="15"/>
  <cols>
    <col min="1" max="1" width="89.28125" style="0" customWidth="1"/>
    <col min="3" max="3" width="23.140625" style="0" customWidth="1"/>
  </cols>
  <sheetData>
    <row r="1" spans="1:3" ht="15" customHeight="1">
      <c r="A1" s="52" t="s">
        <v>212</v>
      </c>
      <c r="B1" s="52"/>
      <c r="C1" s="52"/>
    </row>
    <row r="2" spans="1:3" ht="15">
      <c r="A2" s="53" t="s">
        <v>7</v>
      </c>
      <c r="B2" s="53" t="s">
        <v>213</v>
      </c>
      <c r="C2" s="53" t="s">
        <v>214</v>
      </c>
    </row>
    <row r="3" spans="1:3" ht="25.5">
      <c r="A3" s="54" t="s">
        <v>13</v>
      </c>
      <c r="B3" s="55">
        <v>2</v>
      </c>
      <c r="C3" s="55">
        <v>20</v>
      </c>
    </row>
    <row r="4" spans="1:3" ht="15">
      <c r="A4" s="54" t="s">
        <v>39</v>
      </c>
      <c r="B4" s="55">
        <v>1</v>
      </c>
      <c r="C4" s="55">
        <v>10</v>
      </c>
    </row>
    <row r="5" spans="1:3" ht="15">
      <c r="A5" s="54" t="s">
        <v>44</v>
      </c>
      <c r="B5" s="55">
        <v>1</v>
      </c>
      <c r="C5" s="55">
        <v>10</v>
      </c>
    </row>
    <row r="6" spans="1:3" ht="25.5">
      <c r="A6" s="54" t="s">
        <v>215</v>
      </c>
      <c r="B6" s="55">
        <v>1</v>
      </c>
      <c r="C6" s="55">
        <v>10</v>
      </c>
    </row>
    <row r="7" spans="1:3" ht="25.5">
      <c r="A7" s="54" t="s">
        <v>63</v>
      </c>
      <c r="B7" s="55">
        <v>1</v>
      </c>
      <c r="C7" s="55">
        <v>10</v>
      </c>
    </row>
    <row r="8" spans="1:3" ht="25.5">
      <c r="A8" s="54" t="s">
        <v>67</v>
      </c>
      <c r="B8" s="55">
        <v>2</v>
      </c>
      <c r="C8" s="55">
        <v>20</v>
      </c>
    </row>
    <row r="9" spans="1:3" ht="15">
      <c r="A9" s="54" t="s">
        <v>73</v>
      </c>
      <c r="B9" s="55">
        <v>1</v>
      </c>
      <c r="C9" s="55">
        <v>10</v>
      </c>
    </row>
    <row r="10" spans="1:3" ht="25.5">
      <c r="A10" s="54" t="s">
        <v>87</v>
      </c>
      <c r="B10" s="55">
        <v>1</v>
      </c>
      <c r="C10" s="55">
        <v>10</v>
      </c>
    </row>
    <row r="11" spans="1:3" ht="15">
      <c r="A11" s="56" t="s">
        <v>216</v>
      </c>
      <c r="B11" s="53">
        <v>10</v>
      </c>
      <c r="C11" s="53">
        <v>100</v>
      </c>
    </row>
    <row r="12" spans="1:3" ht="15">
      <c r="A12" s="53" t="s">
        <v>91</v>
      </c>
      <c r="B12" s="53" t="s">
        <v>213</v>
      </c>
      <c r="C12" s="53" t="s">
        <v>214</v>
      </c>
    </row>
    <row r="13" spans="1:3" ht="15">
      <c r="A13" s="54" t="s">
        <v>92</v>
      </c>
      <c r="B13" s="55">
        <v>2</v>
      </c>
      <c r="C13" s="55">
        <v>20</v>
      </c>
    </row>
    <row r="14" spans="1:3" ht="15">
      <c r="A14" s="54" t="s">
        <v>102</v>
      </c>
      <c r="B14" s="55">
        <v>1</v>
      </c>
      <c r="C14" s="55">
        <v>10</v>
      </c>
    </row>
    <row r="15" spans="1:3" ht="15">
      <c r="A15" s="54" t="s">
        <v>217</v>
      </c>
      <c r="B15" s="55">
        <v>1</v>
      </c>
      <c r="C15" s="55">
        <v>10</v>
      </c>
    </row>
    <row r="16" spans="1:3" ht="25.5">
      <c r="A16" s="54" t="s">
        <v>113</v>
      </c>
      <c r="B16" s="55">
        <v>2</v>
      </c>
      <c r="C16" s="55">
        <v>20</v>
      </c>
    </row>
    <row r="17" spans="1:3" ht="15">
      <c r="A17" s="54" t="s">
        <v>125</v>
      </c>
      <c r="B17" s="55">
        <v>1</v>
      </c>
      <c r="C17" s="55">
        <v>10</v>
      </c>
    </row>
    <row r="18" spans="1:3" ht="15">
      <c r="A18" s="54" t="s">
        <v>132</v>
      </c>
      <c r="B18" s="55">
        <v>2</v>
      </c>
      <c r="C18" s="55">
        <v>20</v>
      </c>
    </row>
    <row r="19" spans="1:3" ht="25.5">
      <c r="A19" s="54" t="s">
        <v>137</v>
      </c>
      <c r="B19" s="55">
        <v>1</v>
      </c>
      <c r="C19" s="55">
        <v>10</v>
      </c>
    </row>
    <row r="20" spans="1:3" ht="15">
      <c r="A20" s="56" t="s">
        <v>216</v>
      </c>
      <c r="B20" s="53">
        <v>10</v>
      </c>
      <c r="C20" s="53">
        <v>100</v>
      </c>
    </row>
    <row r="21" spans="1:3" ht="15">
      <c r="A21" s="53" t="s">
        <v>141</v>
      </c>
      <c r="B21" s="53" t="s">
        <v>213</v>
      </c>
      <c r="C21" s="53" t="s">
        <v>214</v>
      </c>
    </row>
    <row r="22" spans="1:3" ht="15">
      <c r="A22" s="54" t="s">
        <v>142</v>
      </c>
      <c r="B22" s="55">
        <v>1</v>
      </c>
      <c r="C22" s="55">
        <v>10</v>
      </c>
    </row>
    <row r="23" spans="1:3" ht="38.25">
      <c r="A23" s="54" t="s">
        <v>147</v>
      </c>
      <c r="B23" s="55">
        <v>2</v>
      </c>
      <c r="C23" s="55">
        <v>20</v>
      </c>
    </row>
    <row r="24" spans="1:3" ht="25.5">
      <c r="A24" s="54" t="s">
        <v>166</v>
      </c>
      <c r="B24" s="55">
        <v>2</v>
      </c>
      <c r="C24" s="55">
        <v>20</v>
      </c>
    </row>
    <row r="25" spans="1:3" ht="15">
      <c r="A25" s="54" t="s">
        <v>172</v>
      </c>
      <c r="B25" s="55">
        <v>2</v>
      </c>
      <c r="C25" s="55">
        <v>20</v>
      </c>
    </row>
    <row r="26" spans="1:3" ht="15">
      <c r="A26" s="54" t="s">
        <v>179</v>
      </c>
      <c r="B26" s="55">
        <v>3</v>
      </c>
      <c r="C26" s="55">
        <v>30</v>
      </c>
    </row>
    <row r="27" spans="1:3" ht="15">
      <c r="A27" s="56" t="s">
        <v>216</v>
      </c>
      <c r="B27" s="53">
        <v>10</v>
      </c>
      <c r="C27" s="53">
        <v>100</v>
      </c>
    </row>
    <row r="28" spans="1:3" ht="15" customHeight="1">
      <c r="A28" s="57" t="s">
        <v>218</v>
      </c>
      <c r="B28" s="57"/>
      <c r="C28" s="58">
        <v>300</v>
      </c>
    </row>
  </sheetData>
  <sheetProtection password="CA89" sheet="1"/>
  <mergeCells count="2">
    <mergeCell ref="A1:C1"/>
    <mergeCell ref="A28:B28"/>
  </mergeCells>
  <dataValidations count="1">
    <dataValidation type="decimal" allowBlank="1" showErrorMessage="1" sqref="B3:B10 B13:B19 B22:B26">
      <formula1>1</formula1>
      <formula2>3</formula2>
    </dataValidation>
  </dataValidations>
  <printOptions/>
  <pageMargins left="0.5118055555555556" right="0.5118055555555556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Tiago Delpupo</cp:lastModifiedBy>
  <dcterms:modified xsi:type="dcterms:W3CDTF">2022-04-18T14:31:31Z</dcterms:modified>
  <cp:category/>
  <cp:version/>
  <cp:contentType/>
  <cp:contentStatus/>
</cp:coreProperties>
</file>